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5576" windowHeight="765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Grafik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K46" i="2" l="1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D83" i="14" l="1"/>
  <c r="D84" i="14"/>
  <c r="D85" i="14"/>
  <c r="D86" i="14"/>
  <c r="D87" i="14"/>
  <c r="D88" i="14"/>
  <c r="D89" i="14"/>
  <c r="D90" i="14"/>
  <c r="D91" i="14"/>
  <c r="D82" i="14"/>
  <c r="D68" i="14"/>
  <c r="D69" i="14"/>
  <c r="D70" i="14"/>
  <c r="D71" i="14"/>
  <c r="D72" i="14"/>
  <c r="D73" i="14"/>
  <c r="D74" i="14"/>
  <c r="D75" i="14"/>
  <c r="D76" i="14"/>
  <c r="D67" i="14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J45" i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F45" i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<sst xmlns="http://schemas.openxmlformats.org/spreadsheetml/2006/main" count="446" uniqueCount="236">
  <si>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</si>
  <si>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</si>
  <si>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</si>
  <si>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</si>
  <si>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</si>
  <si>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</si>
  <si>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</si>
  <si>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</si>
  <si>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</si>
  <si>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</si>
  <si>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</si>
  <si>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</si>
  <si>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</si>
  <si>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</si>
  <si>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</si>
  <si>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</si>
  <si>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</si>
  <si>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</si>
  <si>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</si>
  <si>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</si>
  <si>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</si>
  <si>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</si>
  <si>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</si>
  <si>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</si>
  <si>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</si>
  <si>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</si>
  <si>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</si>
  <si>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</si>
  <si>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</si>
  <si>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</si>
  <si>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</si>
  <si>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</si>
  <si>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</si>
  <si>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</si>
  <si>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</si>
  <si>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</si>
  <si>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</si>
  <si>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</si>
  <si>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</si>
  <si>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</si>
  <si>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</si>
  <si>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</si>
  <si>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</si>
  <si>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</si>
  <si>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</si>
  <si>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</si>
  <si>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</si>
  <si>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</si>
  <si>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</si>
  <si>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</si>
  <si>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</si>
  <si>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</si>
  <si>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</si>
  <si>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</si>
  <si>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</si>
  <si>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</si>
  <si>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</si>
  <si>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</si>
  <si>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</si>
  <si>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</si>
  <si>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</si>
  <si>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</si>
  <si>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</si>
  <si>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</si>
  <si>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</si>
  <si>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</si>
  <si>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</si>
  <si>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</si>
  <si>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</si>
  <si>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</si>
  <si>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</si>
  <si>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</si>
  <si>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</si>
  <si>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</si>
  <si>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</si>
  <si>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</si>
  <si>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</si>
  <si>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</si>
  <si>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</si>
  <si>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</si>
  <si>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</si>
  <si>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</si>
  <si>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</si>
  <si>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</si>
  <si>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</si>
  <si>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</si>
  <si>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</si>
  <si>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</si>
  <si>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</si>
  <si>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</si>
  <si>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</si>
  <si>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</si>
  <si>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</si>
  <si>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</si>
  <si>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</si>
  <si>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</si>
  <si>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</si>
  <si>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</si>
  <si>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</si>
  <si>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</si>
  <si>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</si>
  <si>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</si>
  <si>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</si>
  <si>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</si>
  <si>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</si>
  <si>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</si>
  <si>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</si>
  <si>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</si>
  <si>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</si>
  <si>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</si>
  <si>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</si>
  <si>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</si>
  <si>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</si>
  <si>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</si>
  <si>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</si>
  <si>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</si>
  <si>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</si>
  <si>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</si>
  <si>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</si>
  <si>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</si>
  <si>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</si>
  <si>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</si>
  <si>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</si>
  <si>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</si>
  <si>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</si>
  <si>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</si>
  <si>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</si>
  <si>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</si>
  <si>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</si>
  <si>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</si>
  <si>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</si>
  <si>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</si>
  <si>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</si>
  <si>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</si>
  <si>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</si>
  <si>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</si>
  <si>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</si>
  <si>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</si>
  <si>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</si>
  <si>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</si>
  <si>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</si>
  <si>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</si>
  <si>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</si>
  <si>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</si>
  <si>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</si>
  <si>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</si>
  <si>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</si>
  <si>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</si>
  <si>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</si>
  <si>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</si>
  <si>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</si>
  <si>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</si>
  <si>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</si>
  <si>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</si>
  <si>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</si>
  <si>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</si>
  <si>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</si>
  <si>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</si>
  <si>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</si>
  <si>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</si>
  <si>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</si>
  <si>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</si>
  <si>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</si>
  <si>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</si>
  <si>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</si>
  <si>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</si>
  <si>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</si>
  <si>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</si>
  <si>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</si>
  <si>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</si>
  <si>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</si>
  <si>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</si>
  <si>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</si>
  <si>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</si>
  <si>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</si>
  <si>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</si>
  <si>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</si>
  <si>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</si>
  <si>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</si>
  <si>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</si>
  <si>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</si>
  <si>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</si>
  <si>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</si>
  <si>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</si>
  <si>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</si>
  <si>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</si>
  <si>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</si>
  <si>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</si>
  <si>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</si>
  <si>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</si>
  <si>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</si>
  <si>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</si>
  <si>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* Aylar bazında toplam ihracat grafiğinde 2013 yılı için TUİK rakamları kullanılmıştır. </t>
  </si>
  <si>
    <t>Elektrik Elektronik ve Hizmet</t>
  </si>
  <si>
    <t>ADIYAMAN</t>
  </si>
  <si>
    <t xml:space="preserve">Fındık ve Mamulleri </t>
  </si>
  <si>
    <t>ARDAHAN</t>
  </si>
  <si>
    <t>BAİB</t>
  </si>
  <si>
    <t>*Sıralamada külümatif toplam baz alınmaktadır.</t>
  </si>
  <si>
    <t xml:space="preserve">Halı </t>
  </si>
  <si>
    <t>ERZINCAN</t>
  </si>
  <si>
    <t xml:space="preserve">KOLOMBİYA </t>
  </si>
  <si>
    <r>
      <t>* 2014 yılı Temmuz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</si>
  <si>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>LİBYA</t>
  </si>
  <si>
    <t xml:space="preserve">POLONYA </t>
  </si>
  <si>
    <t>PERU</t>
  </si>
  <si>
    <t>GIRESUN</t>
  </si>
  <si>
    <t>AĞUSTOS 2014 İHRACAT RAKAMLARI</t>
  </si>
  <si>
    <t>OCAK-AĞUSTOS</t>
  </si>
  <si>
    <t>Ocak-Ağustos dönemi için ilk 7 ay TUİK, son ay TİM rakamı kullanılmıştır.</t>
  </si>
  <si>
    <t>2013 - AĞUSTOS</t>
  </si>
  <si>
    <t>2014 - AĞUSTOS</t>
  </si>
  <si>
    <t>AĞUSTOS 2014 İHRACAT RAKAMLARI - TL</t>
  </si>
  <si>
    <t>AĞUSTOS (2014/2013)</t>
  </si>
  <si>
    <t>OCAK-AĞUSTOS
(2014/2013)</t>
  </si>
  <si>
    <t>OCAK- AĞUSTOS</t>
  </si>
  <si>
    <t xml:space="preserve">* Ağustos 2014 için TİM rakamı kullanılmıştır. </t>
  </si>
  <si>
    <t xml:space="preserve">YEMEN </t>
  </si>
  <si>
    <t>SURİYE</t>
  </si>
  <si>
    <t xml:space="preserve">UMMAN </t>
  </si>
  <si>
    <t>FILIPINLER</t>
  </si>
  <si>
    <t xml:space="preserve">SENEGAL </t>
  </si>
  <si>
    <t xml:space="preserve">BAHREYN </t>
  </si>
  <si>
    <t>TAYVAN</t>
  </si>
  <si>
    <t xml:space="preserve">SUDAN </t>
  </si>
  <si>
    <t xml:space="preserve">Tütün </t>
  </si>
  <si>
    <t xml:space="preserve">Meyve Sebze Mamulleri </t>
  </si>
  <si>
    <t xml:space="preserve">Yaş Meyve ve Sebze  </t>
  </si>
  <si>
    <t>KAYSERI</t>
  </si>
  <si>
    <t>ADANA</t>
  </si>
  <si>
    <t>SIIRT</t>
  </si>
  <si>
    <t>KILIS</t>
  </si>
  <si>
    <t>KARABÜK</t>
  </si>
  <si>
    <t>MUĞLA</t>
  </si>
  <si>
    <t>KIRKLARELI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</si>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</sst>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4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4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9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7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43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7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7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8" fontId="36" fillId="0" borderId="9" xfId="1" applyNumberFormat="1" applyFont="1" applyFill="1" applyBorder="1" applyAlignment="1">
      <alignment horizontal="center"/>
    </xf>
    <xf numFmtId="168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6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7" fontId="43" fillId="0" borderId="0" xfId="171" applyNumberFormat="1" applyFont="1" applyFill="1" applyBorder="1"/>
    <xf numFmtId="49" fontId="74" fillId="0" borderId="0" xfId="0" applyNumberFormat="1" applyFont="1" applyFill="1" applyBorder="1"/>
    <xf numFmtId="9" fontId="16" fillId="0" borderId="0" xfId="2" applyFont="1" applyFill="1" applyBorder="1"/>
    <xf numFmtId="3" fontId="0" fillId="0" borderId="0" xfId="0" applyNumberFormat="1" applyBorder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70" fillId="46" borderId="13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6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612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8872224.4470000006</c:v>
                </c:pt>
                <c:pt idx="1">
                  <c:v>9579901.9370000008</c:v>
                </c:pt>
                <c:pt idx="2">
                  <c:v>10385140.266000001</c:v>
                </c:pt>
                <c:pt idx="3">
                  <c:v>9708564.7459999993</c:v>
                </c:pt>
                <c:pt idx="4">
                  <c:v>10398926.977</c:v>
                </c:pt>
                <c:pt idx="5">
                  <c:v>9681915.9020000007</c:v>
                </c:pt>
                <c:pt idx="6">
                  <c:v>10421301.653000001</c:v>
                </c:pt>
                <c:pt idx="7">
                  <c:v>8712913.5329999998</c:v>
                </c:pt>
                <c:pt idx="8">
                  <c:v>10212670.532</c:v>
                </c:pt>
                <c:pt idx="9">
                  <c:v>9606638.1669999994</c:v>
                </c:pt>
                <c:pt idx="10">
                  <c:v>11061002.299000001</c:v>
                </c:pt>
                <c:pt idx="11">
                  <c:v>10380872.876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9649821.3780000005</c:v>
                </c:pt>
                <c:pt idx="1">
                  <c:v>9937244.2809999995</c:v>
                </c:pt>
                <c:pt idx="2">
                  <c:v>10724432.145</c:v>
                </c:pt>
                <c:pt idx="3">
                  <c:v>10856052.459000001</c:v>
                </c:pt>
                <c:pt idx="4">
                  <c:v>11109679.692</c:v>
                </c:pt>
                <c:pt idx="5">
                  <c:v>10447746.603</c:v>
                </c:pt>
                <c:pt idx="6">
                  <c:v>10584732.221999999</c:v>
                </c:pt>
                <c:pt idx="7">
                  <c:v>9078796.7259999998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03072"/>
        <c:axId val="91204608"/>
      </c:lineChart>
      <c:catAx>
        <c:axId val="912030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20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046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2030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8"/>
          <c:w val="0.14144927536231977"/>
          <c:h val="0.156379041831389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0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363321.41600000003</c:v>
                </c:pt>
                <c:pt idx="3">
                  <c:v>412279.34100000001</c:v>
                </c:pt>
                <c:pt idx="4">
                  <c:v>464806.62599999999</c:v>
                </c:pt>
                <c:pt idx="5">
                  <c:v>403489.20600000001</c:v>
                </c:pt>
                <c:pt idx="6">
                  <c:v>405298.00400000002</c:v>
                </c:pt>
                <c:pt idx="7">
                  <c:v>383268.46100000001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02176"/>
        <c:axId val="94042368"/>
      </c:lineChart>
      <c:catAx>
        <c:axId val="940021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4042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42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4002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412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23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12402404.502</c:v>
                </c:pt>
                <c:pt idx="1">
                  <c:v>13057569.732000001</c:v>
                </c:pt>
                <c:pt idx="2">
                  <c:v>14685327.697000001</c:v>
                </c:pt>
                <c:pt idx="3">
                  <c:v>13379517.037</c:v>
                </c:pt>
                <c:pt idx="4">
                  <c:v>13711295.714</c:v>
                </c:pt>
                <c:pt idx="5">
                  <c:v>12904384.864</c:v>
                </c:pt>
                <c:pt idx="6">
                  <c:v>13402836.24</c:v>
                </c:pt>
                <c:pt idx="7">
                  <c:v>11073774.232999999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32320"/>
        <c:axId val="117294208"/>
      </c:lineChart>
      <c:catAx>
        <c:axId val="1142323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729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94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323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77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806"/>
          <c:y val="0.18972368631825576"/>
          <c:w val="0.7540246812694924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1649716.747</c:v>
                </c:pt>
                <c:pt idx="6">
                  <c:v>1686787.97</c:v>
                </c:pt>
                <c:pt idx="7">
                  <c:v>1408589.7720000001</c:v>
                </c:pt>
                <c:pt idx="8">
                  <c:v>1831276.5290000001</c:v>
                </c:pt>
                <c:pt idx="9">
                  <c:v>1821904.6569999999</c:v>
                </c:pt>
                <c:pt idx="10">
                  <c:v>2251387.4730000002</c:v>
                </c:pt>
                <c:pt idx="11">
                  <c:v>2200343.3459999999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1927233.0290000001</c:v>
                </c:pt>
                <c:pt idx="1">
                  <c:v>1795712.169</c:v>
                </c:pt>
                <c:pt idx="2">
                  <c:v>1888214.882</c:v>
                </c:pt>
                <c:pt idx="3">
                  <c:v>1850041.297</c:v>
                </c:pt>
                <c:pt idx="4">
                  <c:v>1809648.8259999999</c:v>
                </c:pt>
                <c:pt idx="5">
                  <c:v>1671555.9439999999</c:v>
                </c:pt>
                <c:pt idx="6">
                  <c:v>1534950.07</c:v>
                </c:pt>
                <c:pt idx="7">
                  <c:v>1611709.0460000001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29088"/>
        <c:axId val="129180416"/>
      </c:lineChart>
      <c:catAx>
        <c:axId val="1291290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18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1804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1290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66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37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12402404.502</c:v>
                </c:pt>
                <c:pt idx="1">
                  <c:v>13057569.732000001</c:v>
                </c:pt>
                <c:pt idx="2">
                  <c:v>14685327.697000001</c:v>
                </c:pt>
                <c:pt idx="3">
                  <c:v>13379517.037</c:v>
                </c:pt>
                <c:pt idx="4">
                  <c:v>13711295.714</c:v>
                </c:pt>
                <c:pt idx="5">
                  <c:v>12904384.864</c:v>
                </c:pt>
                <c:pt idx="6">
                  <c:v>13402836.24</c:v>
                </c:pt>
                <c:pt idx="7">
                  <c:v>11073774.232999999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77344"/>
        <c:axId val="145978880"/>
      </c:lineChart>
      <c:catAx>
        <c:axId val="14597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97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78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9773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7"/>
          <c:w val="8.6666666666666933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701"/>
          <c:y val="3.29113924050635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62E-2"/>
                  <c:y val="1.68773713412405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104617110.01899999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873792"/>
        <c:axId val="147877248"/>
      </c:barChart>
      <c:catAx>
        <c:axId val="14787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87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87724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87379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52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7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614060.13899999997</c:v>
                </c:pt>
                <c:pt idx="1">
                  <c:v>556283.59699999995</c:v>
                </c:pt>
                <c:pt idx="2">
                  <c:v>598289.29399999999</c:v>
                </c:pt>
                <c:pt idx="3">
                  <c:v>610736.32999999996</c:v>
                </c:pt>
                <c:pt idx="4">
                  <c:v>543234.13699999999</c:v>
                </c:pt>
                <c:pt idx="5">
                  <c:v>496984.94099999999</c:v>
                </c:pt>
                <c:pt idx="6">
                  <c:v>445853.74699999997</c:v>
                </c:pt>
                <c:pt idx="7">
                  <c:v>486178.446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672112.71100000001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794112"/>
        <c:axId val="72796032"/>
      </c:lineChart>
      <c:catAx>
        <c:axId val="7279411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79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79603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7941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8E-2"/>
          <c:y val="0.87795275590551181"/>
          <c:w val="0.13905930470347649"/>
          <c:h val="0.110236220472441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"/>
          <c:y val="3.7735849056603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219372.68599999999</c:v>
                </c:pt>
                <c:pt idx="1">
                  <c:v>200389.75200000001</c:v>
                </c:pt>
                <c:pt idx="2">
                  <c:v>192354.005</c:v>
                </c:pt>
                <c:pt idx="3">
                  <c:v>177392.704</c:v>
                </c:pt>
                <c:pt idx="4">
                  <c:v>188140.842</c:v>
                </c:pt>
                <c:pt idx="5">
                  <c:v>167841.90900000001</c:v>
                </c:pt>
                <c:pt idx="6">
                  <c:v>94883.607000000004</c:v>
                </c:pt>
                <c:pt idx="7">
                  <c:v>104432.175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335719.49400000001</c:v>
                </c:pt>
                <c:pt idx="11">
                  <c:v>363333.53200000001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38080"/>
        <c:axId val="73040256"/>
      </c:lineChart>
      <c:catAx>
        <c:axId val="73038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30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040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3038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7673114445599964"/>
          <c:w val="0.13673490813648354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54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36"/>
          <c:h val="0.5758754863813252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112348.27499999999</c:v>
                </c:pt>
                <c:pt idx="2">
                  <c:v>119800.86900000001</c:v>
                </c:pt>
                <c:pt idx="3">
                  <c:v>121026.583</c:v>
                </c:pt>
                <c:pt idx="4">
                  <c:v>109342.686</c:v>
                </c:pt>
                <c:pt idx="5">
                  <c:v>108400.29300000001</c:v>
                </c:pt>
                <c:pt idx="6">
                  <c:v>107924.607</c:v>
                </c:pt>
                <c:pt idx="7">
                  <c:v>119859.902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61120"/>
        <c:axId val="73063040"/>
      </c:lineChart>
      <c:catAx>
        <c:axId val="730611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306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063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30611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3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31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116017.897</c:v>
                </c:pt>
                <c:pt idx="1">
                  <c:v>111650.12</c:v>
                </c:pt>
                <c:pt idx="2">
                  <c:v>105105.683</c:v>
                </c:pt>
                <c:pt idx="3">
                  <c:v>110911.075</c:v>
                </c:pt>
                <c:pt idx="4">
                  <c:v>109073.537</c:v>
                </c:pt>
                <c:pt idx="5">
                  <c:v>102385.435</c:v>
                </c:pt>
                <c:pt idx="6">
                  <c:v>88547.153999999995</c:v>
                </c:pt>
                <c:pt idx="7">
                  <c:v>94209.74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51488"/>
        <c:axId val="92402816"/>
      </c:lineChart>
      <c:catAx>
        <c:axId val="923514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40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40281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3514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63E-2"/>
          <c:y val="0.80056354525932027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302"/>
          <c:w val="0.79032335866951164"/>
          <c:h val="0.5559711622025920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153929.19500000001</c:v>
                </c:pt>
                <c:pt idx="1">
                  <c:v>182821.25</c:v>
                </c:pt>
                <c:pt idx="2">
                  <c:v>154546.54399999999</c:v>
                </c:pt>
                <c:pt idx="3">
                  <c:v>149195.52600000001</c:v>
                </c:pt>
                <c:pt idx="4">
                  <c:v>142116.70800000001</c:v>
                </c:pt>
                <c:pt idx="5">
                  <c:v>138516.179</c:v>
                </c:pt>
                <c:pt idx="6">
                  <c:v>158490.23300000001</c:v>
                </c:pt>
                <c:pt idx="7">
                  <c:v>144149.62599999999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181405.01800000001</c:v>
                </c:pt>
                <c:pt idx="10">
                  <c:v>203194.666</c:v>
                </c:pt>
                <c:pt idx="11">
                  <c:v>166244.94399999999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60896"/>
        <c:axId val="95395840"/>
      </c:lineChart>
      <c:catAx>
        <c:axId val="953608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39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395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3608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901"/>
          <c:h val="0.110696909155012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68"/>
          <c:w val="0.81891348088531157"/>
          <c:h val="0.587360594795535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24433.781999999999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19755.835999999999</c:v>
                </c:pt>
                <c:pt idx="5">
                  <c:v>19273.120999999999</c:v>
                </c:pt>
                <c:pt idx="6">
                  <c:v>14772.411</c:v>
                </c:pt>
                <c:pt idx="7">
                  <c:v>13367.266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64544"/>
        <c:axId val="95566464"/>
      </c:lineChart>
      <c:catAx>
        <c:axId val="95564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56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566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564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13"/>
          <c:y val="0.14993390886380198"/>
          <c:w val="0.78688524590163722"/>
          <c:h val="0.5261064810275493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69920.358999999997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  <c:pt idx="5">
                  <c:v>91684.592999999993</c:v>
                </c:pt>
                <c:pt idx="6">
                  <c:v>68872.547999999995</c:v>
                </c:pt>
                <c:pt idx="7">
                  <c:v>111508.17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75654.788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87328"/>
        <c:axId val="113915008"/>
      </c:lineChart>
      <c:catAx>
        <c:axId val="95587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91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1500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5873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87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  <c:pt idx="5">
                  <c:v>3831.8580000000002</c:v>
                </c:pt>
                <c:pt idx="6">
                  <c:v>3651.3760000000002</c:v>
                </c:pt>
                <c:pt idx="7">
                  <c:v>5275.7179999999998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44064"/>
        <c:axId val="113945984"/>
      </c:lineChart>
      <c:catAx>
        <c:axId val="1139440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94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4598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944064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91"/>
          <c:y val="0.21348393248596786"/>
          <c:w val="0.80698232861260599"/>
          <c:h val="0.4943838306992890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185768.19699999999</c:v>
                </c:pt>
                <c:pt idx="2">
                  <c:v>193830.549</c:v>
                </c:pt>
                <c:pt idx="3">
                  <c:v>204208.511</c:v>
                </c:pt>
                <c:pt idx="4">
                  <c:v>186649.56299999999</c:v>
                </c:pt>
                <c:pt idx="5">
                  <c:v>158156.79300000001</c:v>
                </c:pt>
                <c:pt idx="6">
                  <c:v>177329.20499999999</c:v>
                </c:pt>
                <c:pt idx="7">
                  <c:v>186079.53899999999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41920"/>
        <c:axId val="114243840"/>
      </c:lineChart>
      <c:catAx>
        <c:axId val="1142419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4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43840"/>
        <c:scaling>
          <c:orientation val="minMax"/>
          <c:max val="2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41920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834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92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361414.94</c:v>
                </c:pt>
                <c:pt idx="1">
                  <c:v>344101.29200000002</c:v>
                </c:pt>
                <c:pt idx="2">
                  <c:v>369890.70299999998</c:v>
                </c:pt>
                <c:pt idx="3">
                  <c:v>394719.41600000003</c:v>
                </c:pt>
                <c:pt idx="4">
                  <c:v>416727.49800000002</c:v>
                </c:pt>
                <c:pt idx="5">
                  <c:v>384480.821</c:v>
                </c:pt>
                <c:pt idx="6">
                  <c:v>374625.18199999997</c:v>
                </c:pt>
                <c:pt idx="7">
                  <c:v>346648.46500000003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330581.49900000001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450887.58199999999</c:v>
                </c:pt>
                <c:pt idx="11">
                  <c:v>439890.29599999997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60608"/>
        <c:axId val="114262784"/>
      </c:lineChart>
      <c:catAx>
        <c:axId val="1142606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2627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2606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85"/>
          <c:w val="0.13991791149563162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20740815758158909"/>
          <c:w val="0.79387834211410291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767917.11899999995</c:v>
                </c:pt>
                <c:pt idx="1">
                  <c:v>715919.67799999996</c:v>
                </c:pt>
                <c:pt idx="2">
                  <c:v>770388.16</c:v>
                </c:pt>
                <c:pt idx="3">
                  <c:v>790757.05299999996</c:v>
                </c:pt>
                <c:pt idx="4">
                  <c:v>768887.50600000005</c:v>
                </c:pt>
                <c:pt idx="5">
                  <c:v>707011.39899999998</c:v>
                </c:pt>
                <c:pt idx="6">
                  <c:v>704257.93700000003</c:v>
                </c:pt>
                <c:pt idx="7">
                  <c:v>683545.14399999997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733924.66500000004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615565.68900000001</c:v>
                </c:pt>
                <c:pt idx="8">
                  <c:v>753895.30099999998</c:v>
                </c:pt>
                <c:pt idx="9">
                  <c:v>707925.071</c:v>
                </c:pt>
                <c:pt idx="10">
                  <c:v>813458.54500000004</c:v>
                </c:pt>
                <c:pt idx="11">
                  <c:v>661700.87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5328"/>
        <c:axId val="114597248"/>
      </c:lineChart>
      <c:catAx>
        <c:axId val="114595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59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597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59532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8001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7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123813.61500000001</c:v>
                </c:pt>
                <c:pt idx="1">
                  <c:v>144842.40700000001</c:v>
                </c:pt>
                <c:pt idx="2">
                  <c:v>143842.60699999999</c:v>
                </c:pt>
                <c:pt idx="3">
                  <c:v>154781.22899999999</c:v>
                </c:pt>
                <c:pt idx="4">
                  <c:v>166306.25</c:v>
                </c:pt>
                <c:pt idx="5">
                  <c:v>149621.391</c:v>
                </c:pt>
                <c:pt idx="6">
                  <c:v>169008.13399999999</c:v>
                </c:pt>
                <c:pt idx="7">
                  <c:v>160530.07500000001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115029.788</c:v>
                </c:pt>
                <c:pt idx="1">
                  <c:v>129821.13099999999</c:v>
                </c:pt>
                <c:pt idx="2">
                  <c:v>153555.92800000001</c:v>
                </c:pt>
                <c:pt idx="3">
                  <c:v>145412.842</c:v>
                </c:pt>
                <c:pt idx="4">
                  <c:v>155575.82199999999</c:v>
                </c:pt>
                <c:pt idx="5">
                  <c:v>146133.84599999999</c:v>
                </c:pt>
                <c:pt idx="6">
                  <c:v>183365.38500000001</c:v>
                </c:pt>
                <c:pt idx="7">
                  <c:v>178226.11300000001</c:v>
                </c:pt>
                <c:pt idx="8">
                  <c:v>175967.321</c:v>
                </c:pt>
                <c:pt idx="9">
                  <c:v>161907.5</c:v>
                </c:pt>
                <c:pt idx="10">
                  <c:v>176429.77900000001</c:v>
                </c:pt>
                <c:pt idx="11">
                  <c:v>220812.81700000001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18368"/>
        <c:axId val="114620288"/>
      </c:lineChart>
      <c:catAx>
        <c:axId val="1146183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62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620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6183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592903664820283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5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58"/>
          <c:y val="0.19403020425862189"/>
          <c:w val="0.77142934015200504"/>
          <c:h val="0.5074636111379311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190945.766</c:v>
                </c:pt>
                <c:pt idx="3">
                  <c:v>203972.473</c:v>
                </c:pt>
                <c:pt idx="4">
                  <c:v>194852.25099999999</c:v>
                </c:pt>
                <c:pt idx="5">
                  <c:v>200589.80300000001</c:v>
                </c:pt>
                <c:pt idx="6">
                  <c:v>181723.59299999999</c:v>
                </c:pt>
                <c:pt idx="7">
                  <c:v>159893.628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73920"/>
        <c:axId val="115024256"/>
      </c:lineChart>
      <c:catAx>
        <c:axId val="1146739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2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024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6739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835977592353183"/>
          <c:w val="0.13877572446301337"/>
          <c:h val="0.16044815293610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8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53"/>
          <c:h val="0.5116298435601547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1394237.7660000001</c:v>
                </c:pt>
                <c:pt idx="1">
                  <c:v>1444414.4739999999</c:v>
                </c:pt>
                <c:pt idx="2">
                  <c:v>1460306.5260000001</c:v>
                </c:pt>
                <c:pt idx="3">
                  <c:v>1482335.909</c:v>
                </c:pt>
                <c:pt idx="4">
                  <c:v>1587247.9669999999</c:v>
                </c:pt>
                <c:pt idx="5">
                  <c:v>1520934.2890000001</c:v>
                </c:pt>
                <c:pt idx="6">
                  <c:v>1573481.3959999999</c:v>
                </c:pt>
                <c:pt idx="7">
                  <c:v>1433200.3049999999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1315959.693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1420968.311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1424471.588</c:v>
                </c:pt>
                <c:pt idx="8">
                  <c:v>1401853.679</c:v>
                </c:pt>
                <c:pt idx="9">
                  <c:v>1394136.4650000001</c:v>
                </c:pt>
                <c:pt idx="10">
                  <c:v>1566545.0060000001</c:v>
                </c:pt>
                <c:pt idx="11">
                  <c:v>1598637.7169999999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49216"/>
        <c:axId val="115051136"/>
      </c:lineChart>
      <c:catAx>
        <c:axId val="1150492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5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0511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492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62"/>
          <c:h val="0.145995645893100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477337.08199999999</c:v>
                </c:pt>
                <c:pt idx="1">
                  <c:v>471702.34499999997</c:v>
                </c:pt>
                <c:pt idx="2">
                  <c:v>503718.80300000001</c:v>
                </c:pt>
                <c:pt idx="3">
                  <c:v>525200.00600000005</c:v>
                </c:pt>
                <c:pt idx="4">
                  <c:v>544864.728</c:v>
                </c:pt>
                <c:pt idx="5">
                  <c:v>500351.75400000002</c:v>
                </c:pt>
                <c:pt idx="6">
                  <c:v>515889.82400000002</c:v>
                </c:pt>
                <c:pt idx="7">
                  <c:v>459694.16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501844.57699999999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570357.50800000003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0096"/>
        <c:axId val="115062272"/>
      </c:lineChart>
      <c:catAx>
        <c:axId val="1150600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6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0622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600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61"/>
          <c:y val="2.496878901373272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32"/>
          <c:y val="0.17603074896536824"/>
          <c:w val="0.78367425031315185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1585995.3489999999</c:v>
                </c:pt>
                <c:pt idx="1">
                  <c:v>1831572.4539999999</c:v>
                </c:pt>
                <c:pt idx="2">
                  <c:v>2126495.639</c:v>
                </c:pt>
                <c:pt idx="3">
                  <c:v>2090041.5930000001</c:v>
                </c:pt>
                <c:pt idx="4">
                  <c:v>2050366.531</c:v>
                </c:pt>
                <c:pt idx="5">
                  <c:v>2030033.828</c:v>
                </c:pt>
                <c:pt idx="6">
                  <c:v>1993780.862</c:v>
                </c:pt>
                <c:pt idx="7">
                  <c:v>1268663.3770000001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1764236.7609999999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79040"/>
        <c:axId val="116457472"/>
      </c:lineChart>
      <c:catAx>
        <c:axId val="115079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4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4574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079040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771850147944992"/>
          <c:w val="0.13877572446301337"/>
          <c:h val="0.1610490823478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7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902952.549</c:v>
                </c:pt>
                <c:pt idx="1">
                  <c:v>921039.245</c:v>
                </c:pt>
                <c:pt idx="2">
                  <c:v>1056899.21</c:v>
                </c:pt>
                <c:pt idx="3">
                  <c:v>1080644.8219999999</c:v>
                </c:pt>
                <c:pt idx="4">
                  <c:v>1065418.99</c:v>
                </c:pt>
                <c:pt idx="5">
                  <c:v>972658.03399999999</c:v>
                </c:pt>
                <c:pt idx="6">
                  <c:v>986033.18200000003</c:v>
                </c:pt>
                <c:pt idx="7">
                  <c:v>857379.95900000003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830030.37800000003</c:v>
                </c:pt>
                <c:pt idx="1">
                  <c:v>838421.57200000004</c:v>
                </c:pt>
                <c:pt idx="2">
                  <c:v>909479.83</c:v>
                </c:pt>
                <c:pt idx="3">
                  <c:v>916370.57299999997</c:v>
                </c:pt>
                <c:pt idx="4">
                  <c:v>1026528.406</c:v>
                </c:pt>
                <c:pt idx="5">
                  <c:v>920031.07299999997</c:v>
                </c:pt>
                <c:pt idx="6">
                  <c:v>1038657.503</c:v>
                </c:pt>
                <c:pt idx="7">
                  <c:v>884232.304</c:v>
                </c:pt>
                <c:pt idx="8">
                  <c:v>1034166.5870000001</c:v>
                </c:pt>
                <c:pt idx="9">
                  <c:v>1054293.102</c:v>
                </c:pt>
                <c:pt idx="10">
                  <c:v>1128425.091</c:v>
                </c:pt>
                <c:pt idx="11">
                  <c:v>1113474.4169999999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02912"/>
        <c:axId val="116504832"/>
      </c:lineChart>
      <c:catAx>
        <c:axId val="1165029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0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048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0291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12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18326693227091698"/>
          <c:w val="0.79387834211410291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1586747.193</c:v>
                </c:pt>
                <c:pt idx="1">
                  <c:v>1485413.0630000001</c:v>
                </c:pt>
                <c:pt idx="2">
                  <c:v>1599751.9879999999</c:v>
                </c:pt>
                <c:pt idx="3">
                  <c:v>1544267.7860000001</c:v>
                </c:pt>
                <c:pt idx="4">
                  <c:v>1614283.673</c:v>
                </c:pt>
                <c:pt idx="5">
                  <c:v>1598859.6610000001</c:v>
                </c:pt>
                <c:pt idx="6">
                  <c:v>1726343.682</c:v>
                </c:pt>
                <c:pt idx="7">
                  <c:v>1559583.199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1389471.2830000001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1514552.2579999999</c:v>
                </c:pt>
                <c:pt idx="9">
                  <c:v>1334120.2</c:v>
                </c:pt>
                <c:pt idx="10">
                  <c:v>1657209.2579999999</c:v>
                </c:pt>
                <c:pt idx="11">
                  <c:v>1421635.6329999999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95328"/>
        <c:axId val="116601600"/>
      </c:lineChart>
      <c:catAx>
        <c:axId val="116595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0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6016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953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6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92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591744.85800000001</c:v>
                </c:pt>
                <c:pt idx="1">
                  <c:v>567771.33400000003</c:v>
                </c:pt>
                <c:pt idx="2">
                  <c:v>599943.62800000003</c:v>
                </c:pt>
                <c:pt idx="3">
                  <c:v>648829.48699999996</c:v>
                </c:pt>
                <c:pt idx="4">
                  <c:v>650907.43999999994</c:v>
                </c:pt>
                <c:pt idx="5">
                  <c:v>593688.44999999995</c:v>
                </c:pt>
                <c:pt idx="6">
                  <c:v>587046.11399999994</c:v>
                </c:pt>
                <c:pt idx="7">
                  <c:v>542677.86699999997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558709.39500000002</c:v>
                </c:pt>
                <c:pt idx="4">
                  <c:v>617223.01699999999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572435.89899999998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30272"/>
        <c:axId val="116632192"/>
      </c:lineChart>
      <c:catAx>
        <c:axId val="1166302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3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632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3027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7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243600.06299999999</c:v>
                </c:pt>
                <c:pt idx="1">
                  <c:v>245731.55100000001</c:v>
                </c:pt>
                <c:pt idx="2">
                  <c:v>272044.85399999999</c:v>
                </c:pt>
                <c:pt idx="3">
                  <c:v>308249.55599999998</c:v>
                </c:pt>
                <c:pt idx="4">
                  <c:v>289546.88099999999</c:v>
                </c:pt>
                <c:pt idx="5">
                  <c:v>278082.46899999998</c:v>
                </c:pt>
                <c:pt idx="6">
                  <c:v>266471.15399999998</c:v>
                </c:pt>
                <c:pt idx="7">
                  <c:v>247619.565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264058.522</c:v>
                </c:pt>
                <c:pt idx="9">
                  <c:v>241268.35699999999</c:v>
                </c:pt>
                <c:pt idx="10">
                  <c:v>263633.48499999999</c:v>
                </c:pt>
                <c:pt idx="11">
                  <c:v>247833.91200000001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49344"/>
        <c:axId val="124917248"/>
      </c:lineChart>
      <c:catAx>
        <c:axId val="1166493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1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172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49344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181390.087</c:v>
                </c:pt>
                <c:pt idx="2">
                  <c:v>212140.59299999999</c:v>
                </c:pt>
                <c:pt idx="3">
                  <c:v>209049.86900000001</c:v>
                </c:pt>
                <c:pt idx="4">
                  <c:v>203036.43</c:v>
                </c:pt>
                <c:pt idx="5">
                  <c:v>148009.05600000001</c:v>
                </c:pt>
                <c:pt idx="6">
                  <c:v>123593.368</c:v>
                </c:pt>
                <c:pt idx="7">
                  <c:v>199898.26699999999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193811.10399999999</c:v>
                </c:pt>
                <c:pt idx="10">
                  <c:v>239853.076</c:v>
                </c:pt>
                <c:pt idx="11">
                  <c:v>189189.448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25824"/>
        <c:axId val="124936192"/>
      </c:lineChart>
      <c:catAx>
        <c:axId val="124925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3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3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258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33E-2"/>
          <c:y val="0.84691669096918465"/>
          <c:w val="0.14859458832706243"/>
          <c:h val="0.141976086322543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7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1105543.254</c:v>
                </c:pt>
                <c:pt idx="1">
                  <c:v>1189107.7779999999</c:v>
                </c:pt>
                <c:pt idx="2">
                  <c:v>1173050.6640000001</c:v>
                </c:pt>
                <c:pt idx="3">
                  <c:v>1201946.3600000001</c:v>
                </c:pt>
                <c:pt idx="4">
                  <c:v>1277536.361</c:v>
                </c:pt>
                <c:pt idx="5">
                  <c:v>1066360.2649999999</c:v>
                </c:pt>
                <c:pt idx="6">
                  <c:v>1059461.0460000001</c:v>
                </c:pt>
                <c:pt idx="7">
                  <c:v>959550.96699999995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1262960.4040000001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1189403.2120000001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52960"/>
        <c:axId val="124954880"/>
      </c:lineChart>
      <c:catAx>
        <c:axId val="1249529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5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48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5296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47E-3"/>
          <c:y val="0.84994004900679032"/>
          <c:w val="0.13849287169042843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363321.41600000003</c:v>
                </c:pt>
                <c:pt idx="3">
                  <c:v>412279.34100000001</c:v>
                </c:pt>
                <c:pt idx="4">
                  <c:v>464806.62599999999</c:v>
                </c:pt>
                <c:pt idx="5">
                  <c:v>403489.20600000001</c:v>
                </c:pt>
                <c:pt idx="6">
                  <c:v>405298.00400000002</c:v>
                </c:pt>
                <c:pt idx="7">
                  <c:v>383268.46100000001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967552"/>
        <c:axId val="124969728"/>
      </c:lineChart>
      <c:catAx>
        <c:axId val="1249675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6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6972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96755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06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34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97135.554999999993</c:v>
                </c:pt>
                <c:pt idx="3">
                  <c:v>76354.088000000003</c:v>
                </c:pt>
                <c:pt idx="4">
                  <c:v>131933.46799999999</c:v>
                </c:pt>
                <c:pt idx="5">
                  <c:v>113595.982</c:v>
                </c:pt>
                <c:pt idx="6">
                  <c:v>122443.44500000001</c:v>
                </c:pt>
                <c:pt idx="7">
                  <c:v>109749.076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56800"/>
        <c:axId val="128158720"/>
      </c:lineChart>
      <c:catAx>
        <c:axId val="1281568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1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587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15680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108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106122.356</c:v>
                </c:pt>
                <c:pt idx="1">
                  <c:v>107443.261</c:v>
                </c:pt>
                <c:pt idx="2">
                  <c:v>107438.48699999999</c:v>
                </c:pt>
                <c:pt idx="3">
                  <c:v>133746.18900000001</c:v>
                </c:pt>
                <c:pt idx="4">
                  <c:v>142827.799</c:v>
                </c:pt>
                <c:pt idx="5">
                  <c:v>180261.736</c:v>
                </c:pt>
                <c:pt idx="6">
                  <c:v>174615.266</c:v>
                </c:pt>
                <c:pt idx="7">
                  <c:v>99069.659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0064"/>
        <c:axId val="128206336"/>
      </c:lineChart>
      <c:catAx>
        <c:axId val="1282000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20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206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2000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399146.11700000003</c:v>
                </c:pt>
                <c:pt idx="3">
                  <c:v>393845.31900000002</c:v>
                </c:pt>
                <c:pt idx="4">
                  <c:v>411025.42200000002</c:v>
                </c:pt>
                <c:pt idx="5">
                  <c:v>376213.52100000001</c:v>
                </c:pt>
                <c:pt idx="6">
                  <c:v>392465.42</c:v>
                </c:pt>
                <c:pt idx="7">
                  <c:v>329937.364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311599.05900000001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361065.04800000001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23104"/>
        <c:axId val="128233472"/>
      </c:lineChart>
      <c:catAx>
        <c:axId val="1282231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23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2334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22310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5" sqref="A5:M5"/>
    </sheetView>
  </sheetViews>
  <sheetFormatPr defaultColWidth="9.109375" defaultRowHeight="13.2" x14ac:dyDescent="0.25"/>
  <cols>
    <col min="1" max="1" width="49.33203125" style="1" bestFit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6" width="16.88671875" style="1" bestFit="1" customWidth="1"/>
    <col min="7" max="7" width="18.6640625" style="1" bestFit="1" customWidth="1"/>
    <col min="8" max="8" width="9.5546875" style="1" bestFit="1" customWidth="1"/>
    <col min="9" max="9" width="13.88671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2" t="s">
        <v>207</v>
      </c>
      <c r="D1" s="3"/>
    </row>
    <row r="2" spans="1:13" x14ac:dyDescent="0.25">
      <c r="D2" s="3"/>
    </row>
    <row r="3" spans="1:13" x14ac:dyDescent="0.25">
      <c r="D3" s="3"/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ht="24.6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5"/>
    </row>
    <row r="6" spans="1:13" ht="17.399999999999999" x14ac:dyDescent="0.25">
      <c r="A6" s="4"/>
      <c r="B6" s="142" t="s">
        <v>177</v>
      </c>
      <c r="C6" s="142"/>
      <c r="D6" s="142"/>
      <c r="E6" s="142"/>
      <c r="F6" s="142" t="s">
        <v>208</v>
      </c>
      <c r="G6" s="142"/>
      <c r="H6" s="142"/>
      <c r="I6" s="142"/>
      <c r="J6" s="142" t="s">
        <v>180</v>
      </c>
      <c r="K6" s="142"/>
      <c r="L6" s="142"/>
      <c r="M6" s="142"/>
    </row>
    <row r="7" spans="1:13" ht="28.2" x14ac:dyDescent="0.3">
      <c r="A7" s="5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6" t="s">
        <v>184</v>
      </c>
      <c r="L7" s="8" t="s">
        <v>181</v>
      </c>
      <c r="M7" s="8" t="s">
        <v>182</v>
      </c>
    </row>
    <row r="8" spans="1:13" ht="16.8" x14ac:dyDescent="0.3">
      <c r="A8" s="65" t="s">
        <v>3</v>
      </c>
      <c r="B8" s="66">
        <v>1408589.7720699999</v>
      </c>
      <c r="C8" s="66">
        <v>1611709.0457200001</v>
      </c>
      <c r="D8" s="64">
        <f t="shared" ref="D8:D44" si="0">(C8-B8)/B8*100</f>
        <v>14.420044620337203</v>
      </c>
      <c r="E8" s="64">
        <f>C8/C$44*100</f>
        <v>14.554154406070657</v>
      </c>
      <c r="F8" s="66">
        <v>13236251.522299999</v>
      </c>
      <c r="G8" s="66">
        <v>14089065.262870001</v>
      </c>
      <c r="H8" s="64">
        <f t="shared" ref="H8:H45" si="1">(G8-F8)/F8*100</f>
        <v>6.4430155254545358</v>
      </c>
      <c r="I8" s="64">
        <f>G8/G$46*100</f>
        <v>13.467266740890874</v>
      </c>
      <c r="J8" s="66">
        <v>20363563.625999998</v>
      </c>
      <c r="K8" s="66">
        <v>22193977.267999999</v>
      </c>
      <c r="L8" s="64">
        <f t="shared" ref="L8:L45" si="2">(K8-J8)/J8*100</f>
        <v>8.988670527505052</v>
      </c>
      <c r="M8" s="64">
        <f>K8/K$46*100</f>
        <v>14.126639204142451</v>
      </c>
    </row>
    <row r="9" spans="1:13" ht="15.6" x14ac:dyDescent="0.3">
      <c r="A9" s="10" t="s">
        <v>4</v>
      </c>
      <c r="B9" s="66">
        <v>919667.97803</v>
      </c>
      <c r="C9" s="66">
        <v>1078981.0421200001</v>
      </c>
      <c r="D9" s="64">
        <f t="shared" si="0"/>
        <v>17.322889118229497</v>
      </c>
      <c r="E9" s="64">
        <f t="shared" ref="E9:E46" si="3">C9/C$44*100</f>
        <v>9.7434811388194476</v>
      </c>
      <c r="F9" s="66">
        <v>9170452.0755899996</v>
      </c>
      <c r="G9" s="66">
        <v>9594863.7858099993</v>
      </c>
      <c r="H9" s="64">
        <f t="shared" si="1"/>
        <v>4.6280347655891809</v>
      </c>
      <c r="I9" s="64">
        <f t="shared" ref="I9:I46" si="4">G9/G$46*100</f>
        <v>9.1714097092410913</v>
      </c>
      <c r="J9" s="66">
        <v>14298549.771999998</v>
      </c>
      <c r="K9" s="66">
        <v>15320883.811000001</v>
      </c>
      <c r="L9" s="64">
        <f t="shared" si="2"/>
        <v>7.149914189213642</v>
      </c>
      <c r="M9" s="64">
        <f t="shared" ref="M9:M46" si="5">K9/K$46*100</f>
        <v>9.7518617448817349</v>
      </c>
    </row>
    <row r="10" spans="1:13" ht="13.8" x14ac:dyDescent="0.25">
      <c r="A10" s="12" t="s">
        <v>5</v>
      </c>
      <c r="B10" s="13">
        <v>452060.28557000001</v>
      </c>
      <c r="C10" s="13">
        <v>486178.44559999998</v>
      </c>
      <c r="D10" s="14">
        <f t="shared" si="0"/>
        <v>7.5472588765413438</v>
      </c>
      <c r="E10" s="14">
        <f t="shared" si="3"/>
        <v>4.3903185782547958</v>
      </c>
      <c r="F10" s="13">
        <v>4153570.6297499998</v>
      </c>
      <c r="G10" s="13">
        <v>4351620.6313800002</v>
      </c>
      <c r="H10" s="14">
        <f t="shared" si="1"/>
        <v>4.7681866828377686</v>
      </c>
      <c r="I10" s="14">
        <f t="shared" si="4"/>
        <v>4.1595687651758713</v>
      </c>
      <c r="J10" s="13">
        <v>6238325.1359999999</v>
      </c>
      <c r="K10" s="13">
        <v>6782692.324000001</v>
      </c>
      <c r="L10" s="14">
        <f t="shared" si="2"/>
        <v>8.7261753136042532</v>
      </c>
      <c r="M10" s="14">
        <f t="shared" si="5"/>
        <v>4.3172364347694483</v>
      </c>
    </row>
    <row r="11" spans="1:13" ht="13.8" x14ac:dyDescent="0.25">
      <c r="A11" s="12" t="s">
        <v>6</v>
      </c>
      <c r="B11" s="13">
        <v>95304.603199999998</v>
      </c>
      <c r="C11" s="13">
        <v>104432.17522</v>
      </c>
      <c r="D11" s="14">
        <f t="shared" si="0"/>
        <v>9.5772624968024704</v>
      </c>
      <c r="E11" s="14">
        <f t="shared" si="3"/>
        <v>0.94304986818182812</v>
      </c>
      <c r="F11" s="13">
        <v>1307763.70618</v>
      </c>
      <c r="G11" s="13">
        <v>1344807.6799900001</v>
      </c>
      <c r="H11" s="14">
        <f t="shared" si="1"/>
        <v>2.8326198100577504</v>
      </c>
      <c r="I11" s="14">
        <f t="shared" si="4"/>
        <v>1.2854567285846104</v>
      </c>
      <c r="J11" s="13">
        <v>2190052.4419999998</v>
      </c>
      <c r="K11" s="13">
        <v>2388014.1799999997</v>
      </c>
      <c r="L11" s="14">
        <f t="shared" si="2"/>
        <v>9.0391323149877305</v>
      </c>
      <c r="M11" s="14">
        <f t="shared" si="5"/>
        <v>1.5199896047418124</v>
      </c>
    </row>
    <row r="12" spans="1:13" ht="13.8" x14ac:dyDescent="0.25">
      <c r="A12" s="12" t="s">
        <v>7</v>
      </c>
      <c r="B12" s="13">
        <v>107879.76059000001</v>
      </c>
      <c r="C12" s="13">
        <v>119859.90158000001</v>
      </c>
      <c r="D12" s="14">
        <f t="shared" si="0"/>
        <v>11.105086741461037</v>
      </c>
      <c r="E12" s="14">
        <f t="shared" si="3"/>
        <v>1.0823662740643418</v>
      </c>
      <c r="F12" s="13">
        <v>815676.57296999998</v>
      </c>
      <c r="G12" s="13">
        <v>910201.73017999995</v>
      </c>
      <c r="H12" s="14">
        <f t="shared" si="1"/>
        <v>11.588558546657751</v>
      </c>
      <c r="I12" s="14">
        <f t="shared" si="4"/>
        <v>0.8700314222163984</v>
      </c>
      <c r="J12" s="13">
        <v>1281919.8559999997</v>
      </c>
      <c r="K12" s="13">
        <v>1424517.1600000001</v>
      </c>
      <c r="L12" s="14">
        <f t="shared" si="2"/>
        <v>11.123730031372608</v>
      </c>
      <c r="M12" s="14">
        <f t="shared" si="5"/>
        <v>0.90671625533493683</v>
      </c>
    </row>
    <row r="13" spans="1:13" ht="13.8" x14ac:dyDescent="0.25">
      <c r="A13" s="12" t="s">
        <v>8</v>
      </c>
      <c r="B13" s="13">
        <v>94981.239990000002</v>
      </c>
      <c r="C13" s="13">
        <v>94209.739539999995</v>
      </c>
      <c r="D13" s="14">
        <f t="shared" si="0"/>
        <v>-0.81226613811446713</v>
      </c>
      <c r="E13" s="14">
        <f t="shared" si="3"/>
        <v>0.85073859916715189</v>
      </c>
      <c r="F13" s="13">
        <v>832303.57264999999</v>
      </c>
      <c r="G13" s="13">
        <v>837900.64046999998</v>
      </c>
      <c r="H13" s="14">
        <f t="shared" si="1"/>
        <v>0.67247912948148225</v>
      </c>
      <c r="I13" s="14">
        <f t="shared" si="4"/>
        <v>0.80092122628681384</v>
      </c>
      <c r="J13" s="13">
        <v>1446797.335</v>
      </c>
      <c r="K13" s="13">
        <v>1443850.764</v>
      </c>
      <c r="L13" s="14">
        <f t="shared" si="2"/>
        <v>-0.2036616275630613</v>
      </c>
      <c r="M13" s="14">
        <f t="shared" si="5"/>
        <v>0.9190222446997881</v>
      </c>
    </row>
    <row r="14" spans="1:13" ht="13.8" x14ac:dyDescent="0.25">
      <c r="A14" s="12" t="s">
        <v>9</v>
      </c>
      <c r="B14" s="13">
        <v>86744.865030000001</v>
      </c>
      <c r="C14" s="13">
        <v>144149.62633</v>
      </c>
      <c r="D14" s="14">
        <f t="shared" si="0"/>
        <v>66.17655267565064</v>
      </c>
      <c r="E14" s="14">
        <f t="shared" si="3"/>
        <v>1.301708844257915</v>
      </c>
      <c r="F14" s="13">
        <v>1013226.46509</v>
      </c>
      <c r="G14" s="13">
        <v>1223765.26291</v>
      </c>
      <c r="H14" s="14">
        <f t="shared" si="1"/>
        <v>20.779046449531791</v>
      </c>
      <c r="I14" s="14">
        <f t="shared" si="4"/>
        <v>1.1697563263674045</v>
      </c>
      <c r="J14" s="13">
        <v>1759832.9749999999</v>
      </c>
      <c r="K14" s="13">
        <v>1980515.9190000002</v>
      </c>
      <c r="L14" s="14">
        <f t="shared" si="2"/>
        <v>12.53999368888973</v>
      </c>
      <c r="M14" s="14">
        <f t="shared" si="5"/>
        <v>1.2606137912069173</v>
      </c>
    </row>
    <row r="15" spans="1:13" ht="13.8" x14ac:dyDescent="0.25">
      <c r="A15" s="12" t="s">
        <v>10</v>
      </c>
      <c r="B15" s="13">
        <v>28125.712370000001</v>
      </c>
      <c r="C15" s="13">
        <v>13367.26571</v>
      </c>
      <c r="D15" s="14">
        <f t="shared" si="0"/>
        <v>-52.473147936128171</v>
      </c>
      <c r="E15" s="14">
        <f t="shared" si="3"/>
        <v>0.12070990706849484</v>
      </c>
      <c r="F15" s="13">
        <v>332783.60063</v>
      </c>
      <c r="G15" s="13">
        <v>157700.22894</v>
      </c>
      <c r="H15" s="14">
        <f t="shared" si="1"/>
        <v>-52.611778753083328</v>
      </c>
      <c r="I15" s="14">
        <f t="shared" si="4"/>
        <v>0.15074037976327137</v>
      </c>
      <c r="J15" s="13">
        <v>411725.19299999991</v>
      </c>
      <c r="K15" s="13">
        <v>264484.41899999999</v>
      </c>
      <c r="L15" s="14">
        <f t="shared" si="2"/>
        <v>-35.761905393046945</v>
      </c>
      <c r="M15" s="14">
        <f t="shared" si="5"/>
        <v>0.16834639042896216</v>
      </c>
    </row>
    <row r="16" spans="1:13" ht="13.8" x14ac:dyDescent="0.25">
      <c r="A16" s="12" t="s">
        <v>11</v>
      </c>
      <c r="B16" s="13">
        <v>49399.682690000001</v>
      </c>
      <c r="C16" s="13">
        <v>111508.17037000001</v>
      </c>
      <c r="D16" s="14">
        <f t="shared" si="0"/>
        <v>125.72649113912762</v>
      </c>
      <c r="E16" s="14">
        <f t="shared" si="3"/>
        <v>1.0069479559062788</v>
      </c>
      <c r="F16" s="13">
        <v>661497.63098999998</v>
      </c>
      <c r="G16" s="13">
        <v>707868.31628000003</v>
      </c>
      <c r="H16" s="14">
        <f t="shared" si="1"/>
        <v>7.009954853595092</v>
      </c>
      <c r="I16" s="14">
        <f t="shared" si="4"/>
        <v>0.67662767223395948</v>
      </c>
      <c r="J16" s="13">
        <v>891928.87899999996</v>
      </c>
      <c r="K16" s="13">
        <v>952458.00899999996</v>
      </c>
      <c r="L16" s="14">
        <f t="shared" si="2"/>
        <v>6.7863179929618589</v>
      </c>
      <c r="M16" s="14">
        <f t="shared" si="5"/>
        <v>0.60624693301992183</v>
      </c>
    </row>
    <row r="17" spans="1:13" ht="13.8" x14ac:dyDescent="0.25">
      <c r="A17" s="12" t="s">
        <v>12</v>
      </c>
      <c r="B17" s="13">
        <v>5171.8285900000001</v>
      </c>
      <c r="C17" s="13">
        <v>5275.7177700000002</v>
      </c>
      <c r="D17" s="14">
        <f t="shared" si="0"/>
        <v>2.0087514153287152</v>
      </c>
      <c r="E17" s="14">
        <f t="shared" si="3"/>
        <v>4.7641111918639859E-2</v>
      </c>
      <c r="F17" s="13">
        <v>53629.89733</v>
      </c>
      <c r="G17" s="13">
        <v>60999.295660000003</v>
      </c>
      <c r="H17" s="14">
        <f t="shared" si="1"/>
        <v>13.741212825103879</v>
      </c>
      <c r="I17" s="14">
        <f t="shared" si="4"/>
        <v>5.8307188612762906E-2</v>
      </c>
      <c r="J17" s="13">
        <v>77967.953999999998</v>
      </c>
      <c r="K17" s="13">
        <v>84351.034</v>
      </c>
      <c r="L17" s="14">
        <f t="shared" si="2"/>
        <v>8.1867994124868293</v>
      </c>
      <c r="M17" s="14">
        <f t="shared" si="5"/>
        <v>5.3690089406932748E-2</v>
      </c>
    </row>
    <row r="18" spans="1:13" ht="15.6" x14ac:dyDescent="0.3">
      <c r="A18" s="10" t="s">
        <v>13</v>
      </c>
      <c r="B18" s="66">
        <v>158340.29483999999</v>
      </c>
      <c r="C18" s="66">
        <v>186079.53867000001</v>
      </c>
      <c r="D18" s="64">
        <f t="shared" si="0"/>
        <v>17.518752164779045</v>
      </c>
      <c r="E18" s="64">
        <f t="shared" si="3"/>
        <v>1.6803469241582163</v>
      </c>
      <c r="F18" s="66">
        <v>1265945.9226899999</v>
      </c>
      <c r="G18" s="66">
        <v>1501593.1609400001</v>
      </c>
      <c r="H18" s="64">
        <f t="shared" si="1"/>
        <v>18.614321040607717</v>
      </c>
      <c r="I18" s="64">
        <f t="shared" si="4"/>
        <v>1.4353227313078032</v>
      </c>
      <c r="J18" s="66">
        <v>1892478.6279999998</v>
      </c>
      <c r="K18" s="66">
        <v>2223801.1290000002</v>
      </c>
      <c r="L18" s="64">
        <f t="shared" si="2"/>
        <v>17.507331184508384</v>
      </c>
      <c r="M18" s="64">
        <f t="shared" si="5"/>
        <v>1.4154667201737918</v>
      </c>
    </row>
    <row r="19" spans="1:13" ht="13.8" x14ac:dyDescent="0.25">
      <c r="A19" s="12" t="s">
        <v>14</v>
      </c>
      <c r="B19" s="13">
        <v>158340.29483999999</v>
      </c>
      <c r="C19" s="13">
        <v>186079.53867000001</v>
      </c>
      <c r="D19" s="14">
        <f t="shared" si="0"/>
        <v>17.518752164779045</v>
      </c>
      <c r="E19" s="14">
        <f t="shared" si="3"/>
        <v>1.6803469241582163</v>
      </c>
      <c r="F19" s="13">
        <v>1265945.9226899999</v>
      </c>
      <c r="G19" s="13">
        <v>1501593.1609400001</v>
      </c>
      <c r="H19" s="14">
        <f t="shared" si="1"/>
        <v>18.614321040607717</v>
      </c>
      <c r="I19" s="14">
        <f t="shared" si="4"/>
        <v>1.4353227313078032</v>
      </c>
      <c r="J19" s="13">
        <v>1892478.6279999998</v>
      </c>
      <c r="K19" s="13">
        <v>2223801.1290000002</v>
      </c>
      <c r="L19" s="14">
        <f t="shared" si="2"/>
        <v>17.507331184508384</v>
      </c>
      <c r="M19" s="14">
        <f t="shared" si="5"/>
        <v>1.4154667201737918</v>
      </c>
    </row>
    <row r="20" spans="1:13" ht="15.6" x14ac:dyDescent="0.3">
      <c r="A20" s="10" t="s">
        <v>15</v>
      </c>
      <c r="B20" s="9">
        <v>330581.49920000002</v>
      </c>
      <c r="C20" s="9">
        <v>346648.46493000002</v>
      </c>
      <c r="D20" s="11">
        <f t="shared" si="0"/>
        <v>4.8602132209097304</v>
      </c>
      <c r="E20" s="11">
        <f t="shared" si="3"/>
        <v>3.1303263430929955</v>
      </c>
      <c r="F20" s="9">
        <v>2799853.5240199999</v>
      </c>
      <c r="G20" s="9">
        <v>2992608.3161200001</v>
      </c>
      <c r="H20" s="11">
        <f t="shared" si="1"/>
        <v>6.8844598635733236</v>
      </c>
      <c r="I20" s="11">
        <f t="shared" si="4"/>
        <v>2.8605343003419792</v>
      </c>
      <c r="J20" s="9">
        <v>4172535.2259999998</v>
      </c>
      <c r="K20" s="9">
        <v>4649292.3289999999</v>
      </c>
      <c r="L20" s="11">
        <f t="shared" si="2"/>
        <v>11.426077364888858</v>
      </c>
      <c r="M20" s="11">
        <f t="shared" si="5"/>
        <v>2.9593107397234348</v>
      </c>
    </row>
    <row r="21" spans="1:13" ht="13.8" x14ac:dyDescent="0.25">
      <c r="A21" s="12" t="s">
        <v>16</v>
      </c>
      <c r="B21" s="13">
        <v>330581.49920000002</v>
      </c>
      <c r="C21" s="13">
        <v>346648.46493000002</v>
      </c>
      <c r="D21" s="14">
        <f t="shared" si="0"/>
        <v>4.8602132209097304</v>
      </c>
      <c r="E21" s="14">
        <f t="shared" si="3"/>
        <v>3.1303263430929955</v>
      </c>
      <c r="F21" s="13">
        <v>2799853.5240199999</v>
      </c>
      <c r="G21" s="13">
        <v>2992608.3161200001</v>
      </c>
      <c r="H21" s="14">
        <f t="shared" si="1"/>
        <v>6.8844598635733236</v>
      </c>
      <c r="I21" s="14">
        <f t="shared" si="4"/>
        <v>2.8605343003419792</v>
      </c>
      <c r="J21" s="13">
        <v>4172535.2259999998</v>
      </c>
      <c r="K21" s="13">
        <v>4649292.3289999999</v>
      </c>
      <c r="L21" s="14">
        <f t="shared" si="2"/>
        <v>11.426077364888858</v>
      </c>
      <c r="M21" s="14">
        <f t="shared" si="5"/>
        <v>2.9593107397234348</v>
      </c>
    </row>
    <row r="22" spans="1:13" ht="16.8" x14ac:dyDescent="0.3">
      <c r="A22" s="65" t="s">
        <v>17</v>
      </c>
      <c r="B22" s="66">
        <v>8712913.5330400001</v>
      </c>
      <c r="C22" s="66">
        <v>9078898.7260100003</v>
      </c>
      <c r="D22" s="64">
        <f t="shared" si="0"/>
        <v>4.2004915070275608</v>
      </c>
      <c r="E22" s="64">
        <f t="shared" si="3"/>
        <v>81.984831099833315</v>
      </c>
      <c r="F22" s="66">
        <v>77760889.460840002</v>
      </c>
      <c r="G22" s="66">
        <v>82388607.506889999</v>
      </c>
      <c r="H22" s="64">
        <f t="shared" si="1"/>
        <v>5.9512154222213374</v>
      </c>
      <c r="I22" s="64">
        <f t="shared" si="4"/>
        <v>78.752517147459926</v>
      </c>
      <c r="J22" s="66">
        <v>116609726.82099998</v>
      </c>
      <c r="K22" s="66">
        <v>123649689.38000001</v>
      </c>
      <c r="L22" s="64">
        <f t="shared" si="2"/>
        <v>6.0372001126515116</v>
      </c>
      <c r="M22" s="64">
        <f t="shared" si="5"/>
        <v>78.703989306777956</v>
      </c>
    </row>
    <row r="23" spans="1:13" ht="15.6" x14ac:dyDescent="0.3">
      <c r="A23" s="10" t="s">
        <v>18</v>
      </c>
      <c r="B23" s="66">
        <v>938090.05952000001</v>
      </c>
      <c r="C23" s="66">
        <v>1003968.84712</v>
      </c>
      <c r="D23" s="64">
        <f t="shared" si="0"/>
        <v>7.022650643341084</v>
      </c>
      <c r="E23" s="64">
        <f t="shared" si="3"/>
        <v>9.0661013901188561</v>
      </c>
      <c r="F23" s="66">
        <v>8045386.2394399997</v>
      </c>
      <c r="G23" s="66">
        <v>8608851.7655100003</v>
      </c>
      <c r="H23" s="64">
        <f t="shared" si="1"/>
        <v>7.0035857732694842</v>
      </c>
      <c r="I23" s="64">
        <f t="shared" si="4"/>
        <v>8.2289137636726029</v>
      </c>
      <c r="J23" s="66">
        <v>12129897.800000001</v>
      </c>
      <c r="K23" s="66">
        <v>13088997.663000003</v>
      </c>
      <c r="L23" s="64">
        <f t="shared" si="2"/>
        <v>7.9069080285243762</v>
      </c>
      <c r="M23" s="64">
        <f t="shared" si="5"/>
        <v>8.3312488472115689</v>
      </c>
    </row>
    <row r="24" spans="1:13" ht="13.8" x14ac:dyDescent="0.25">
      <c r="A24" s="12" t="s">
        <v>19</v>
      </c>
      <c r="B24" s="13">
        <v>615565.68883999996</v>
      </c>
      <c r="C24" s="13">
        <v>683545.14436999999</v>
      </c>
      <c r="D24" s="14">
        <f t="shared" si="0"/>
        <v>11.043412061855433</v>
      </c>
      <c r="E24" s="14">
        <f t="shared" si="3"/>
        <v>6.1725915115383456</v>
      </c>
      <c r="F24" s="13">
        <v>5450913.6715700002</v>
      </c>
      <c r="G24" s="13">
        <v>5908683.9961700002</v>
      </c>
      <c r="H24" s="14">
        <f t="shared" si="1"/>
        <v>8.3980475968196835</v>
      </c>
      <c r="I24" s="14">
        <f t="shared" si="4"/>
        <v>5.6479136109732879</v>
      </c>
      <c r="J24" s="13">
        <v>8192053.7360000005</v>
      </c>
      <c r="K24" s="13">
        <v>8845663.7829999998</v>
      </c>
      <c r="L24" s="14">
        <f t="shared" si="2"/>
        <v>7.9785859329475377</v>
      </c>
      <c r="M24" s="14">
        <f t="shared" si="5"/>
        <v>5.6303338187050196</v>
      </c>
    </row>
    <row r="25" spans="1:13" ht="13.8" x14ac:dyDescent="0.25">
      <c r="A25" s="12" t="s">
        <v>20</v>
      </c>
      <c r="B25" s="13">
        <v>178226.11319999999</v>
      </c>
      <c r="C25" s="13">
        <v>160530.07519</v>
      </c>
      <c r="D25" s="14">
        <f t="shared" si="0"/>
        <v>-9.9289816134530327</v>
      </c>
      <c r="E25" s="14">
        <f t="shared" si="3"/>
        <v>1.4496285836068259</v>
      </c>
      <c r="F25" s="13">
        <v>1207120.85482</v>
      </c>
      <c r="G25" s="13">
        <v>1212745.7091699999</v>
      </c>
      <c r="H25" s="14">
        <f t="shared" si="1"/>
        <v>0.46597275886171913</v>
      </c>
      <c r="I25" s="14">
        <f t="shared" si="4"/>
        <v>1.1592231031326976</v>
      </c>
      <c r="J25" s="13">
        <v>1808523.5759999999</v>
      </c>
      <c r="K25" s="13">
        <v>1947863.1250000002</v>
      </c>
      <c r="L25" s="14">
        <f t="shared" si="2"/>
        <v>7.7046022982008591</v>
      </c>
      <c r="M25" s="14">
        <f t="shared" si="5"/>
        <v>1.2398300337814168</v>
      </c>
    </row>
    <row r="26" spans="1:13" ht="13.8" x14ac:dyDescent="0.25">
      <c r="A26" s="12" t="s">
        <v>21</v>
      </c>
      <c r="B26" s="13">
        <v>144298.25748</v>
      </c>
      <c r="C26" s="13">
        <v>159893.62755999999</v>
      </c>
      <c r="D26" s="14">
        <f t="shared" si="0"/>
        <v>10.807732783718153</v>
      </c>
      <c r="E26" s="14">
        <f t="shared" si="3"/>
        <v>1.4438812949736843</v>
      </c>
      <c r="F26" s="13">
        <v>1387351.7130499999</v>
      </c>
      <c r="G26" s="13">
        <v>1487422.06017</v>
      </c>
      <c r="H26" s="14">
        <f t="shared" si="1"/>
        <v>7.213048153449285</v>
      </c>
      <c r="I26" s="14">
        <f t="shared" si="4"/>
        <v>1.4217770495666173</v>
      </c>
      <c r="J26" s="13">
        <v>2129320.486</v>
      </c>
      <c r="K26" s="13">
        <v>2295470.7540000002</v>
      </c>
      <c r="L26" s="14">
        <f t="shared" si="2"/>
        <v>7.8029713747844038</v>
      </c>
      <c r="M26" s="14">
        <f t="shared" si="5"/>
        <v>1.4610849940886244</v>
      </c>
    </row>
    <row r="27" spans="1:13" ht="15.6" x14ac:dyDescent="0.3">
      <c r="A27" s="10" t="s">
        <v>22</v>
      </c>
      <c r="B27" s="66">
        <v>1424471.5879500001</v>
      </c>
      <c r="C27" s="66">
        <v>1433205.3054899999</v>
      </c>
      <c r="D27" s="64">
        <f t="shared" si="0"/>
        <v>0.61311981326133869</v>
      </c>
      <c r="E27" s="64">
        <f t="shared" si="3"/>
        <v>12.942218924125184</v>
      </c>
      <c r="F27" s="66">
        <v>11470112.865569999</v>
      </c>
      <c r="G27" s="66">
        <v>11896163.631309999</v>
      </c>
      <c r="H27" s="64">
        <f t="shared" si="1"/>
        <v>3.7144426627124338</v>
      </c>
      <c r="I27" s="64">
        <f t="shared" si="4"/>
        <v>11.371145340517897</v>
      </c>
      <c r="J27" s="66">
        <v>17553643.479000002</v>
      </c>
      <c r="K27" s="66">
        <v>17857331.499000002</v>
      </c>
      <c r="L27" s="64">
        <f t="shared" si="2"/>
        <v>1.7300568988045784</v>
      </c>
      <c r="M27" s="64">
        <f t="shared" si="5"/>
        <v>11.366330432304439</v>
      </c>
    </row>
    <row r="28" spans="1:13" ht="13.8" x14ac:dyDescent="0.25">
      <c r="A28" s="12" t="s">
        <v>23</v>
      </c>
      <c r="B28" s="13">
        <v>1424471.5879500001</v>
      </c>
      <c r="C28" s="13">
        <v>1433205.3054899999</v>
      </c>
      <c r="D28" s="14">
        <f t="shared" si="0"/>
        <v>0.61311981326133869</v>
      </c>
      <c r="E28" s="14">
        <f t="shared" si="3"/>
        <v>12.942218924125184</v>
      </c>
      <c r="F28" s="13">
        <v>11470112.865569999</v>
      </c>
      <c r="G28" s="13">
        <v>11896163.631309999</v>
      </c>
      <c r="H28" s="14">
        <f t="shared" si="1"/>
        <v>3.7144426627124338</v>
      </c>
      <c r="I28" s="14">
        <f t="shared" si="4"/>
        <v>11.371145340517897</v>
      </c>
      <c r="J28" s="13">
        <v>17553643.479000002</v>
      </c>
      <c r="K28" s="13">
        <v>17857331.499000002</v>
      </c>
      <c r="L28" s="14">
        <f t="shared" si="2"/>
        <v>1.7300568988045784</v>
      </c>
      <c r="M28" s="14">
        <f t="shared" si="5"/>
        <v>11.366330432304439</v>
      </c>
    </row>
    <row r="29" spans="1:13" ht="15.6" x14ac:dyDescent="0.3">
      <c r="A29" s="10" t="s">
        <v>24</v>
      </c>
      <c r="B29" s="66">
        <v>6350351.8855699999</v>
      </c>
      <c r="C29" s="66">
        <v>6641724.5734000001</v>
      </c>
      <c r="D29" s="64">
        <f t="shared" si="0"/>
        <v>4.5882920046067168</v>
      </c>
      <c r="E29" s="64">
        <f t="shared" si="3"/>
        <v>59.976510785589277</v>
      </c>
      <c r="F29" s="66">
        <v>58245390.355829999</v>
      </c>
      <c r="G29" s="66">
        <v>61883592.110069998</v>
      </c>
      <c r="H29" s="64">
        <f t="shared" si="1"/>
        <v>6.2463342283632537</v>
      </c>
      <c r="I29" s="64">
        <f t="shared" si="4"/>
        <v>59.152458043269441</v>
      </c>
      <c r="J29" s="66">
        <v>86926185.542999983</v>
      </c>
      <c r="K29" s="66">
        <v>92703360.222000003</v>
      </c>
      <c r="L29" s="64">
        <f t="shared" si="2"/>
        <v>6.6460694702198921</v>
      </c>
      <c r="M29" s="64">
        <f t="shared" si="5"/>
        <v>59.006410029807967</v>
      </c>
    </row>
    <row r="30" spans="1:13" ht="13.8" x14ac:dyDescent="0.25">
      <c r="A30" s="12" t="s">
        <v>25</v>
      </c>
      <c r="B30" s="13">
        <v>1397333.6183199999</v>
      </c>
      <c r="C30" s="13">
        <v>1559583.19891</v>
      </c>
      <c r="D30" s="14">
        <f t="shared" si="0"/>
        <v>11.611370288583709</v>
      </c>
      <c r="E30" s="14">
        <f t="shared" si="3"/>
        <v>14.083444370016343</v>
      </c>
      <c r="F30" s="13">
        <v>11432584.70283</v>
      </c>
      <c r="G30" s="13">
        <v>12715250.243279999</v>
      </c>
      <c r="H30" s="14">
        <f t="shared" si="1"/>
        <v>11.219383663367836</v>
      </c>
      <c r="I30" s="14">
        <f t="shared" si="4"/>
        <v>12.154082865575932</v>
      </c>
      <c r="J30" s="13">
        <v>16874658.840999998</v>
      </c>
      <c r="K30" s="13">
        <v>18642767.594000004</v>
      </c>
      <c r="L30" s="14">
        <f t="shared" si="2"/>
        <v>10.477893329043606</v>
      </c>
      <c r="M30" s="14">
        <f t="shared" si="5"/>
        <v>11.866266617603392</v>
      </c>
    </row>
    <row r="31" spans="1:13" ht="13.8" x14ac:dyDescent="0.25">
      <c r="A31" s="12" t="s">
        <v>26</v>
      </c>
      <c r="B31" s="13">
        <v>1263006.96554</v>
      </c>
      <c r="C31" s="13">
        <v>1268663.3770900001</v>
      </c>
      <c r="D31" s="14">
        <f t="shared" si="0"/>
        <v>0.4478527596703849</v>
      </c>
      <c r="E31" s="14">
        <f t="shared" si="3"/>
        <v>11.456362256282009</v>
      </c>
      <c r="F31" s="13">
        <v>13758301.13807</v>
      </c>
      <c r="G31" s="13">
        <v>14976949.634</v>
      </c>
      <c r="H31" s="14">
        <f t="shared" si="1"/>
        <v>8.8575506794071384</v>
      </c>
      <c r="I31" s="14">
        <f t="shared" si="4"/>
        <v>14.315965745259037</v>
      </c>
      <c r="J31" s="13">
        <v>20281767.879999995</v>
      </c>
      <c r="K31" s="13">
        <v>22521776.118000001</v>
      </c>
      <c r="L31" s="14">
        <f t="shared" si="2"/>
        <v>11.04444272931895</v>
      </c>
      <c r="M31" s="14">
        <f t="shared" si="5"/>
        <v>14.335285722500366</v>
      </c>
    </row>
    <row r="32" spans="1:13" ht="13.8" x14ac:dyDescent="0.25">
      <c r="A32" s="12" t="s">
        <v>27</v>
      </c>
      <c r="B32" s="13">
        <v>139231.01045</v>
      </c>
      <c r="C32" s="13">
        <v>109749.07594</v>
      </c>
      <c r="D32" s="14">
        <f t="shared" si="0"/>
        <v>-21.174833404363909</v>
      </c>
      <c r="E32" s="14">
        <f t="shared" si="3"/>
        <v>0.99106287291498629</v>
      </c>
      <c r="F32" s="13">
        <v>831946.90055999998</v>
      </c>
      <c r="G32" s="13">
        <v>794919.65344000002</v>
      </c>
      <c r="H32" s="14">
        <f t="shared" si="1"/>
        <v>-4.450674327300959</v>
      </c>
      <c r="I32" s="14">
        <f t="shared" si="4"/>
        <v>0.75983713686569143</v>
      </c>
      <c r="J32" s="13">
        <v>1057580.9490000003</v>
      </c>
      <c r="K32" s="13">
        <v>1126564.142</v>
      </c>
      <c r="L32" s="14">
        <f t="shared" si="2"/>
        <v>6.5227340815118744</v>
      </c>
      <c r="M32" s="14">
        <f t="shared" si="5"/>
        <v>0.71706684125086695</v>
      </c>
    </row>
    <row r="33" spans="1:13" ht="13.8" x14ac:dyDescent="0.25">
      <c r="A33" s="12" t="s">
        <v>187</v>
      </c>
      <c r="B33" s="13">
        <v>884232.30396000005</v>
      </c>
      <c r="C33" s="13">
        <v>857379.95869999996</v>
      </c>
      <c r="D33" s="14">
        <f t="shared" si="0"/>
        <v>-3.0367975858541816</v>
      </c>
      <c r="E33" s="14">
        <f t="shared" si="3"/>
        <v>7.7423653709257305</v>
      </c>
      <c r="F33" s="13">
        <v>7363751.63851</v>
      </c>
      <c r="G33" s="13">
        <v>7843025.9909300003</v>
      </c>
      <c r="H33" s="14">
        <f t="shared" si="1"/>
        <v>6.5085621561915952</v>
      </c>
      <c r="I33" s="14">
        <f t="shared" si="4"/>
        <v>7.4968864935244266</v>
      </c>
      <c r="J33" s="13">
        <v>11385144.469000001</v>
      </c>
      <c r="K33" s="13">
        <v>12173385.188000001</v>
      </c>
      <c r="L33" s="14">
        <f t="shared" si="2"/>
        <v>6.9234142890874946</v>
      </c>
      <c r="M33" s="14">
        <f t="shared" si="5"/>
        <v>7.7484543832474051</v>
      </c>
    </row>
    <row r="34" spans="1:13" ht="13.8" x14ac:dyDescent="0.25">
      <c r="A34" s="12" t="s">
        <v>28</v>
      </c>
      <c r="B34" s="13">
        <v>386713.90386000002</v>
      </c>
      <c r="C34" s="13">
        <v>459694.16002000001</v>
      </c>
      <c r="D34" s="14">
        <f t="shared" si="0"/>
        <v>18.871898690878371</v>
      </c>
      <c r="E34" s="14">
        <f t="shared" si="3"/>
        <v>4.1511585495328651</v>
      </c>
      <c r="F34" s="13">
        <v>3760002.7653600001</v>
      </c>
      <c r="G34" s="13">
        <v>3998758.7015200001</v>
      </c>
      <c r="H34" s="14">
        <f t="shared" si="1"/>
        <v>6.3498872490095213</v>
      </c>
      <c r="I34" s="14">
        <f t="shared" si="4"/>
        <v>3.8222798362464485</v>
      </c>
      <c r="J34" s="13">
        <v>5566890.1699999999</v>
      </c>
      <c r="K34" s="13">
        <v>6033447.5689999992</v>
      </c>
      <c r="L34" s="14">
        <f t="shared" si="2"/>
        <v>8.3809341437034188</v>
      </c>
      <c r="M34" s="14">
        <f t="shared" si="5"/>
        <v>3.8403363189555089</v>
      </c>
    </row>
    <row r="35" spans="1:13" ht="13.8" x14ac:dyDescent="0.25">
      <c r="A35" s="12" t="s">
        <v>29</v>
      </c>
      <c r="B35" s="13">
        <v>506318.26364999998</v>
      </c>
      <c r="C35" s="13">
        <v>542677.86687999999</v>
      </c>
      <c r="D35" s="14">
        <f t="shared" si="0"/>
        <v>7.1811755254268546</v>
      </c>
      <c r="E35" s="14">
        <f t="shared" si="3"/>
        <v>4.9005231361720138</v>
      </c>
      <c r="F35" s="13">
        <v>4477985.4969199998</v>
      </c>
      <c r="G35" s="13">
        <v>4782609.1782099996</v>
      </c>
      <c r="H35" s="14">
        <f t="shared" si="1"/>
        <v>6.8026946826764565</v>
      </c>
      <c r="I35" s="14">
        <f t="shared" si="4"/>
        <v>4.5715363169001781</v>
      </c>
      <c r="J35" s="13">
        <v>6662971.3020000011</v>
      </c>
      <c r="K35" s="13">
        <v>7134463.1610000003</v>
      </c>
      <c r="L35" s="14">
        <f t="shared" si="2"/>
        <v>7.0763003115212744</v>
      </c>
      <c r="M35" s="14">
        <f t="shared" si="5"/>
        <v>4.5411413093591486</v>
      </c>
    </row>
    <row r="36" spans="1:13" ht="13.8" x14ac:dyDescent="0.25">
      <c r="A36" s="12" t="s">
        <v>30</v>
      </c>
      <c r="B36" s="13">
        <v>927133.15734999999</v>
      </c>
      <c r="C36" s="13">
        <v>959552.96678999998</v>
      </c>
      <c r="D36" s="14">
        <f t="shared" si="0"/>
        <v>3.496780282636494</v>
      </c>
      <c r="E36" s="14">
        <f t="shared" si="3"/>
        <v>8.6650143687851795</v>
      </c>
      <c r="F36" s="13">
        <v>9438091.3044000007</v>
      </c>
      <c r="G36" s="13">
        <v>9032558.69441</v>
      </c>
      <c r="H36" s="14">
        <f t="shared" si="1"/>
        <v>-4.2967650652091383</v>
      </c>
      <c r="I36" s="14">
        <f t="shared" si="4"/>
        <v>8.6339210601110619</v>
      </c>
      <c r="J36" s="13">
        <v>14362171.384000001</v>
      </c>
      <c r="K36" s="13">
        <v>13415430.898</v>
      </c>
      <c r="L36" s="14">
        <f t="shared" si="2"/>
        <v>-6.591903554741771</v>
      </c>
      <c r="M36" s="14">
        <f t="shared" si="5"/>
        <v>8.5390261409972545</v>
      </c>
    </row>
    <row r="37" spans="1:13" ht="13.8" x14ac:dyDescent="0.25">
      <c r="A37" s="15" t="s">
        <v>188</v>
      </c>
      <c r="B37" s="13">
        <v>250243.50382000001</v>
      </c>
      <c r="C37" s="13">
        <v>247619.56479999999</v>
      </c>
      <c r="D37" s="14">
        <f t="shared" si="0"/>
        <v>-1.0485543000898105</v>
      </c>
      <c r="E37" s="14">
        <f t="shared" si="3"/>
        <v>2.2360694628063271</v>
      </c>
      <c r="F37" s="13">
        <v>2135759.4577600001</v>
      </c>
      <c r="G37" s="13">
        <v>2151346.09308</v>
      </c>
      <c r="H37" s="14">
        <f t="shared" si="1"/>
        <v>0.72979357592765892</v>
      </c>
      <c r="I37" s="14">
        <f t="shared" si="4"/>
        <v>2.0563998495937081</v>
      </c>
      <c r="J37" s="13">
        <v>3144098.1939999997</v>
      </c>
      <c r="K37" s="13">
        <v>3168140.3689999999</v>
      </c>
      <c r="L37" s="14">
        <f t="shared" si="2"/>
        <v>0.76467634013087959</v>
      </c>
      <c r="M37" s="14">
        <f t="shared" si="5"/>
        <v>2.0165459935597578</v>
      </c>
    </row>
    <row r="38" spans="1:13" ht="13.8" x14ac:dyDescent="0.25">
      <c r="A38" s="12" t="s">
        <v>31</v>
      </c>
      <c r="B38" s="13">
        <v>187327.40609999999</v>
      </c>
      <c r="C38" s="13">
        <v>199898.26683000001</v>
      </c>
      <c r="D38" s="14">
        <f t="shared" si="0"/>
        <v>6.7106362019924513</v>
      </c>
      <c r="E38" s="14">
        <f t="shared" si="3"/>
        <v>1.8051336552808366</v>
      </c>
      <c r="F38" s="13">
        <v>1426547.5659</v>
      </c>
      <c r="G38" s="13">
        <v>1471344.4370200001</v>
      </c>
      <c r="H38" s="14">
        <f t="shared" si="1"/>
        <v>3.1402297540452468</v>
      </c>
      <c r="I38" s="14">
        <f t="shared" si="4"/>
        <v>1.4064089867831202</v>
      </c>
      <c r="J38" s="13">
        <v>2198756.3420000002</v>
      </c>
      <c r="K38" s="13">
        <v>2298293.3199999998</v>
      </c>
      <c r="L38" s="14">
        <f t="shared" si="2"/>
        <v>4.5269671813412629</v>
      </c>
      <c r="M38" s="14">
        <f t="shared" si="5"/>
        <v>1.4628815793076855</v>
      </c>
    </row>
    <row r="39" spans="1:13" ht="13.8" x14ac:dyDescent="0.25">
      <c r="A39" s="12" t="s">
        <v>189</v>
      </c>
      <c r="B39" s="13">
        <v>90827.187460000001</v>
      </c>
      <c r="C39" s="13">
        <v>99069.658500000005</v>
      </c>
      <c r="D39" s="14">
        <f>(C39-B39)/B39*100</f>
        <v>9.0748940603604638</v>
      </c>
      <c r="E39" s="14">
        <f t="shared" si="3"/>
        <v>0.89462493903269025</v>
      </c>
      <c r="F39" s="13">
        <v>871786.18921999994</v>
      </c>
      <c r="G39" s="13">
        <v>1051524.75296</v>
      </c>
      <c r="H39" s="14">
        <f t="shared" si="1"/>
        <v>20.617275882841728</v>
      </c>
      <c r="I39" s="14">
        <f t="shared" si="4"/>
        <v>1.0051173778065823</v>
      </c>
      <c r="J39" s="13">
        <v>1302258.73</v>
      </c>
      <c r="K39" s="13">
        <v>1568668.1240000001</v>
      </c>
      <c r="L39" s="14">
        <f t="shared" si="2"/>
        <v>20.457485740947966</v>
      </c>
      <c r="M39" s="14">
        <f t="shared" si="5"/>
        <v>0.99846946544087967</v>
      </c>
    </row>
    <row r="40" spans="1:13" ht="13.8" x14ac:dyDescent="0.25">
      <c r="A40" s="12" t="s">
        <v>32</v>
      </c>
      <c r="B40" s="13">
        <v>311599.05862999998</v>
      </c>
      <c r="C40" s="13">
        <v>330032.36440000002</v>
      </c>
      <c r="D40" s="14">
        <f>(C40-B40)/B40*100</f>
        <v>5.915712920008585</v>
      </c>
      <c r="E40" s="14">
        <f t="shared" si="3"/>
        <v>2.9802786075028678</v>
      </c>
      <c r="F40" s="13">
        <v>2674622.1115700002</v>
      </c>
      <c r="G40" s="13">
        <v>2988308.02697</v>
      </c>
      <c r="H40" s="14">
        <f t="shared" si="1"/>
        <v>11.728233085453201</v>
      </c>
      <c r="I40" s="14">
        <f t="shared" si="4"/>
        <v>2.8564237976247671</v>
      </c>
      <c r="J40" s="13">
        <v>3989473.639</v>
      </c>
      <c r="K40" s="13">
        <v>4512793.7620000001</v>
      </c>
      <c r="L40" s="14">
        <f t="shared" si="2"/>
        <v>13.11752302068539</v>
      </c>
      <c r="M40" s="14">
        <f t="shared" si="5"/>
        <v>2.872428339844991</v>
      </c>
    </row>
    <row r="41" spans="1:13" ht="13.8" x14ac:dyDescent="0.25">
      <c r="A41" s="12" t="s">
        <v>33</v>
      </c>
      <c r="B41" s="13">
        <v>6385.5064300000004</v>
      </c>
      <c r="C41" s="13">
        <v>7804.1145399999996</v>
      </c>
      <c r="D41" s="14">
        <f t="shared" si="0"/>
        <v>22.21606266552611</v>
      </c>
      <c r="E41" s="14">
        <f t="shared" si="3"/>
        <v>7.0473196337419816E-2</v>
      </c>
      <c r="F41" s="13">
        <v>74011.084730000002</v>
      </c>
      <c r="G41" s="13">
        <v>76996.704249999995</v>
      </c>
      <c r="H41" s="14">
        <f t="shared" si="1"/>
        <v>4.0340167028923277</v>
      </c>
      <c r="I41" s="14">
        <f t="shared" si="4"/>
        <v>7.3598576978484945E-2</v>
      </c>
      <c r="J41" s="13">
        <v>100413.64499999999</v>
      </c>
      <c r="K41" s="13">
        <v>107629.981</v>
      </c>
      <c r="L41" s="14">
        <f t="shared" si="2"/>
        <v>7.1866089514029801</v>
      </c>
      <c r="M41" s="14">
        <f t="shared" si="5"/>
        <v>6.8507320286749218E-2</v>
      </c>
    </row>
    <row r="42" spans="1:13" ht="15.6" x14ac:dyDescent="0.3">
      <c r="A42" s="67" t="s">
        <v>34</v>
      </c>
      <c r="B42" s="66">
        <v>400043.06176000001</v>
      </c>
      <c r="C42" s="66">
        <v>383268.46149000002</v>
      </c>
      <c r="D42" s="64">
        <f t="shared" si="0"/>
        <v>-4.1931986512151216</v>
      </c>
      <c r="E42" s="64">
        <f t="shared" si="3"/>
        <v>3.4610144940960335</v>
      </c>
      <c r="F42" s="66">
        <v>3348595.2669899999</v>
      </c>
      <c r="G42" s="66">
        <v>3160527.7632399998</v>
      </c>
      <c r="H42" s="64">
        <f t="shared" si="1"/>
        <v>-5.6163103855501504</v>
      </c>
      <c r="I42" s="64">
        <f t="shared" si="4"/>
        <v>3.0210428893189669</v>
      </c>
      <c r="J42" s="66">
        <v>4877567.8760000002</v>
      </c>
      <c r="K42" s="66">
        <v>4846785.6409999998</v>
      </c>
      <c r="L42" s="64">
        <f t="shared" si="2"/>
        <v>-0.63109803456480562</v>
      </c>
      <c r="M42" s="64">
        <f t="shared" si="5"/>
        <v>3.0850167693442598</v>
      </c>
    </row>
    <row r="43" spans="1:13" ht="13.8" x14ac:dyDescent="0.25">
      <c r="A43" s="12" t="s">
        <v>35</v>
      </c>
      <c r="B43" s="13">
        <v>400043.06176000001</v>
      </c>
      <c r="C43" s="13">
        <v>383268.46149000002</v>
      </c>
      <c r="D43" s="14">
        <f t="shared" si="0"/>
        <v>-4.1931986512151216</v>
      </c>
      <c r="E43" s="14">
        <f t="shared" si="3"/>
        <v>3.4610144940960335</v>
      </c>
      <c r="F43" s="13">
        <v>3348595.2669899999</v>
      </c>
      <c r="G43" s="13">
        <v>3160527.7632399998</v>
      </c>
      <c r="H43" s="14">
        <f t="shared" si="1"/>
        <v>-5.6163103855501504</v>
      </c>
      <c r="I43" s="14">
        <f t="shared" si="4"/>
        <v>3.0210428893189669</v>
      </c>
      <c r="J43" s="13">
        <v>4877567.8760000002</v>
      </c>
      <c r="K43" s="13">
        <v>4846785.6409999998</v>
      </c>
      <c r="L43" s="14">
        <f t="shared" si="2"/>
        <v>-0.63109803456480562</v>
      </c>
      <c r="M43" s="14">
        <f t="shared" si="5"/>
        <v>3.0850167693442598</v>
      </c>
    </row>
    <row r="44" spans="1:13" ht="15.6" x14ac:dyDescent="0.3">
      <c r="A44" s="10" t="s">
        <v>36</v>
      </c>
      <c r="B44" s="9">
        <v>10521546.366869999</v>
      </c>
      <c r="C44" s="9">
        <v>11073876.23322</v>
      </c>
      <c r="D44" s="11">
        <f t="shared" si="0"/>
        <v>5.2495122588554484</v>
      </c>
      <c r="E44" s="11">
        <f t="shared" si="3"/>
        <v>100</v>
      </c>
      <c r="F44" s="16">
        <v>94345736.250129998</v>
      </c>
      <c r="G44" s="16">
        <v>99638200.533000007</v>
      </c>
      <c r="H44" s="17">
        <f t="shared" si="1"/>
        <v>5.6096486107634957</v>
      </c>
      <c r="I44" s="17">
        <f t="shared" si="4"/>
        <v>95.240826777669781</v>
      </c>
      <c r="J44" s="16">
        <v>141850858.32000002</v>
      </c>
      <c r="K44" s="16">
        <v>150690452.29300001</v>
      </c>
      <c r="L44" s="17">
        <f t="shared" si="2"/>
        <v>6.2316111990375358</v>
      </c>
      <c r="M44" s="17">
        <f t="shared" si="5"/>
        <v>95.915645282810686</v>
      </c>
    </row>
    <row r="45" spans="1:13" ht="15" x14ac:dyDescent="0.25">
      <c r="A45" s="68" t="s">
        <v>37</v>
      </c>
      <c r="B45" s="69"/>
      <c r="C45" s="69"/>
      <c r="D45" s="70"/>
      <c r="E45" s="70"/>
      <c r="F45" s="71">
        <f>(F46-F44)</f>
        <v>4966740.3488700092</v>
      </c>
      <c r="G45" s="71">
        <f>(G46-G44)</f>
        <v>4978909.4859999865</v>
      </c>
      <c r="H45" s="72">
        <f t="shared" si="1"/>
        <v>0.24501254897985486</v>
      </c>
      <c r="I45" s="72">
        <f t="shared" si="4"/>
        <v>4.7591732223302134</v>
      </c>
      <c r="J45" s="71">
        <f>(J46-J44)</f>
        <v>9963568.3219999671</v>
      </c>
      <c r="K45" s="71">
        <f>(K46-K44)</f>
        <v>6416818.2140000165</v>
      </c>
      <c r="L45" s="72">
        <f t="shared" si="2"/>
        <v>-35.59718760766242</v>
      </c>
      <c r="M45" s="72">
        <f t="shared" si="5"/>
        <v>4.0843547171893047</v>
      </c>
    </row>
    <row r="46" spans="1:13" s="19" customFormat="1" ht="22.5" customHeight="1" x14ac:dyDescent="0.4">
      <c r="A46" s="18" t="s">
        <v>38</v>
      </c>
      <c r="B46" s="73">
        <v>10521546.366869999</v>
      </c>
      <c r="C46" s="73">
        <v>11073876.23322</v>
      </c>
      <c r="D46" s="74">
        <f>(C46-B46)/B46*100</f>
        <v>5.2495122588554484</v>
      </c>
      <c r="E46" s="74">
        <f t="shared" si="3"/>
        <v>100</v>
      </c>
      <c r="F46" s="75">
        <v>99312476.599000007</v>
      </c>
      <c r="G46" s="75">
        <v>104617110.01899999</v>
      </c>
      <c r="H46" s="76">
        <f>(G46-F46)/F46*100</f>
        <v>5.3413564958397188</v>
      </c>
      <c r="I46" s="76">
        <f t="shared" si="4"/>
        <v>100</v>
      </c>
      <c r="J46" s="75">
        <v>151814426.64199999</v>
      </c>
      <c r="K46" s="75">
        <v>157107270.50700003</v>
      </c>
      <c r="L46" s="76">
        <f>(K46-J46)/J46*100</f>
        <v>3.486390577017636</v>
      </c>
      <c r="M46" s="76">
        <f t="shared" si="5"/>
        <v>100</v>
      </c>
    </row>
    <row r="47" spans="1:13" ht="20.25" hidden="1" customHeight="1" x14ac:dyDescent="0.25"/>
    <row r="49" spans="1:7" x14ac:dyDescent="0.25">
      <c r="A49" s="1" t="s">
        <v>185</v>
      </c>
    </row>
    <row r="50" spans="1:7" x14ac:dyDescent="0.25">
      <c r="A50" s="1" t="s">
        <v>209</v>
      </c>
      <c r="G50" s="20"/>
    </row>
    <row r="60" spans="1:7" x14ac:dyDescent="0.25">
      <c r="C60" s="14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70" workbookViewId="0">
      <selection activeCell="C92" sqref="C92"/>
    </sheetView>
  </sheetViews>
  <sheetFormatPr defaultColWidth="9.109375" defaultRowHeight="13.2" x14ac:dyDescent="0.25"/>
  <cols>
    <col min="1" max="1" width="29.109375" customWidth="1"/>
    <col min="2" max="3" width="16" style="84" bestFit="1" customWidth="1"/>
    <col min="4" max="4" width="9.33203125" bestFit="1" customWidth="1"/>
  </cols>
  <sheetData>
    <row r="2" spans="1:4" ht="24.6" customHeight="1" x14ac:dyDescent="0.35">
      <c r="A2" s="147" t="s">
        <v>111</v>
      </c>
      <c r="B2" s="147"/>
      <c r="C2" s="147"/>
      <c r="D2" s="147"/>
    </row>
    <row r="3" spans="1:4" ht="15.6" x14ac:dyDescent="0.3">
      <c r="A3" s="146" t="s">
        <v>112</v>
      </c>
      <c r="B3" s="146"/>
      <c r="C3" s="146"/>
      <c r="D3" s="146"/>
    </row>
    <row r="5" spans="1:4" x14ac:dyDescent="0.25">
      <c r="A5" s="77" t="s">
        <v>113</v>
      </c>
      <c r="B5" s="78" t="s">
        <v>210</v>
      </c>
      <c r="C5" s="78" t="s">
        <v>211</v>
      </c>
      <c r="D5" s="79" t="s">
        <v>114</v>
      </c>
    </row>
    <row r="6" spans="1:4" x14ac:dyDescent="0.25">
      <c r="A6" s="80" t="s">
        <v>217</v>
      </c>
      <c r="B6" s="81">
        <v>22742</v>
      </c>
      <c r="C6" s="81">
        <v>48768</v>
      </c>
      <c r="D6" s="82">
        <v>1.1444024272271569</v>
      </c>
    </row>
    <row r="7" spans="1:4" x14ac:dyDescent="0.25">
      <c r="A7" s="80" t="s">
        <v>205</v>
      </c>
      <c r="B7" s="81">
        <v>5005</v>
      </c>
      <c r="C7" s="81">
        <v>10531</v>
      </c>
      <c r="D7" s="82">
        <v>1.1040959040959042</v>
      </c>
    </row>
    <row r="8" spans="1:4" x14ac:dyDescent="0.25">
      <c r="A8" s="80" t="s">
        <v>218</v>
      </c>
      <c r="B8" s="81">
        <v>62536</v>
      </c>
      <c r="C8" s="81">
        <v>124789</v>
      </c>
      <c r="D8" s="82">
        <v>0.99547460662658305</v>
      </c>
    </row>
    <row r="9" spans="1:4" x14ac:dyDescent="0.25">
      <c r="A9" s="80" t="s">
        <v>219</v>
      </c>
      <c r="B9" s="81">
        <v>30253</v>
      </c>
      <c r="C9" s="81">
        <v>60093</v>
      </c>
      <c r="D9" s="82">
        <v>0.98634846130962217</v>
      </c>
    </row>
    <row r="10" spans="1:4" x14ac:dyDescent="0.25">
      <c r="A10" s="80" t="s">
        <v>220</v>
      </c>
      <c r="B10" s="81">
        <v>9519</v>
      </c>
      <c r="C10" s="81">
        <v>18452</v>
      </c>
      <c r="D10" s="82">
        <v>0.9384389116503834</v>
      </c>
    </row>
    <row r="11" spans="1:4" x14ac:dyDescent="0.25">
      <c r="A11" s="80" t="s">
        <v>221</v>
      </c>
      <c r="B11" s="81">
        <v>6538</v>
      </c>
      <c r="C11" s="81">
        <v>12403</v>
      </c>
      <c r="D11" s="82">
        <v>0.89706332211685536</v>
      </c>
    </row>
    <row r="12" spans="1:4" x14ac:dyDescent="0.25">
      <c r="A12" s="80" t="s">
        <v>222</v>
      </c>
      <c r="B12" s="81">
        <v>10011</v>
      </c>
      <c r="C12" s="81">
        <v>18371</v>
      </c>
      <c r="D12" s="82">
        <v>0.83508141044850659</v>
      </c>
    </row>
    <row r="13" spans="1:4" x14ac:dyDescent="0.25">
      <c r="A13" s="80" t="s">
        <v>223</v>
      </c>
      <c r="B13" s="81">
        <v>8860</v>
      </c>
      <c r="C13" s="81">
        <v>16050</v>
      </c>
      <c r="D13" s="82">
        <v>0.81151241534988716</v>
      </c>
    </row>
    <row r="14" spans="1:4" x14ac:dyDescent="0.25">
      <c r="A14" s="80" t="s">
        <v>224</v>
      </c>
      <c r="B14" s="81">
        <v>12370</v>
      </c>
      <c r="C14" s="81">
        <v>22324</v>
      </c>
      <c r="D14" s="82">
        <v>0.80468876313662085</v>
      </c>
    </row>
    <row r="15" spans="1:4" x14ac:dyDescent="0.25">
      <c r="A15" s="80" t="s">
        <v>201</v>
      </c>
      <c r="B15" s="81">
        <v>7380</v>
      </c>
      <c r="C15" s="81">
        <v>12959</v>
      </c>
      <c r="D15" s="82">
        <v>0.75596205962059626</v>
      </c>
    </row>
    <row r="16" spans="1:4" x14ac:dyDescent="0.25">
      <c r="A16" s="83" t="s">
        <v>115</v>
      </c>
      <c r="D16" s="138"/>
    </row>
    <row r="17" spans="1:4" x14ac:dyDescent="0.25">
      <c r="A17" s="85"/>
    </row>
    <row r="18" spans="1:4" ht="19.2" x14ac:dyDescent="0.35">
      <c r="A18" s="147" t="s">
        <v>116</v>
      </c>
      <c r="B18" s="147"/>
      <c r="C18" s="147"/>
      <c r="D18" s="147"/>
    </row>
    <row r="19" spans="1:4" ht="15.6" x14ac:dyDescent="0.3">
      <c r="A19" s="146" t="s">
        <v>117</v>
      </c>
      <c r="B19" s="146"/>
      <c r="C19" s="146"/>
      <c r="D19" s="146"/>
    </row>
    <row r="20" spans="1:4" x14ac:dyDescent="0.25">
      <c r="A20" s="37"/>
    </row>
    <row r="21" spans="1:4" x14ac:dyDescent="0.25">
      <c r="A21" s="77" t="s">
        <v>113</v>
      </c>
      <c r="B21" s="78" t="s">
        <v>210</v>
      </c>
      <c r="C21" s="78" t="s">
        <v>211</v>
      </c>
      <c r="D21" s="79" t="s">
        <v>114</v>
      </c>
    </row>
    <row r="22" spans="1:4" x14ac:dyDescent="0.25">
      <c r="A22" s="80" t="s">
        <v>71</v>
      </c>
      <c r="B22" s="81">
        <v>987451</v>
      </c>
      <c r="C22" s="81">
        <v>1104026</v>
      </c>
      <c r="D22" s="82">
        <v>0.1180564909043588</v>
      </c>
    </row>
    <row r="23" spans="1:4" x14ac:dyDescent="0.25">
      <c r="A23" s="80" t="s">
        <v>73</v>
      </c>
      <c r="B23" s="81">
        <v>617155</v>
      </c>
      <c r="C23" s="81">
        <v>734947</v>
      </c>
      <c r="D23" s="82">
        <v>0.19086291126216268</v>
      </c>
    </row>
    <row r="24" spans="1:4" x14ac:dyDescent="0.25">
      <c r="A24" s="80" t="s">
        <v>72</v>
      </c>
      <c r="B24" s="81">
        <v>864565</v>
      </c>
      <c r="C24" s="81">
        <v>631740</v>
      </c>
      <c r="D24" s="82">
        <v>-0.26929727666514375</v>
      </c>
    </row>
    <row r="25" spans="1:4" x14ac:dyDescent="0.25">
      <c r="A25" s="80" t="s">
        <v>77</v>
      </c>
      <c r="B25" s="81">
        <v>394279</v>
      </c>
      <c r="C25" s="81">
        <v>514380</v>
      </c>
      <c r="D25" s="82">
        <v>0.30460917269243354</v>
      </c>
    </row>
    <row r="26" spans="1:4" x14ac:dyDescent="0.25">
      <c r="A26" s="80" t="s">
        <v>74</v>
      </c>
      <c r="B26" s="81">
        <v>580510</v>
      </c>
      <c r="C26" s="81">
        <v>498917</v>
      </c>
      <c r="D26" s="82">
        <v>-0.14055399562453705</v>
      </c>
    </row>
    <row r="27" spans="1:4" x14ac:dyDescent="0.25">
      <c r="A27" s="80" t="s">
        <v>76</v>
      </c>
      <c r="B27" s="81">
        <v>407641</v>
      </c>
      <c r="C27" s="81">
        <v>442927</v>
      </c>
      <c r="D27" s="82">
        <v>8.6561459715779332E-2</v>
      </c>
    </row>
    <row r="28" spans="1:4" x14ac:dyDescent="0.25">
      <c r="A28" s="80" t="s">
        <v>75</v>
      </c>
      <c r="B28" s="81">
        <v>369020</v>
      </c>
      <c r="C28" s="81">
        <v>412611</v>
      </c>
      <c r="D28" s="82">
        <v>0.11812638881361444</v>
      </c>
    </row>
    <row r="29" spans="1:4" x14ac:dyDescent="0.25">
      <c r="A29" s="80" t="s">
        <v>78</v>
      </c>
      <c r="B29" s="81">
        <v>312690</v>
      </c>
      <c r="C29" s="81">
        <v>347323</v>
      </c>
      <c r="D29" s="82">
        <v>0.11075825897854105</v>
      </c>
    </row>
    <row r="30" spans="1:4" x14ac:dyDescent="0.25">
      <c r="A30" s="80" t="s">
        <v>160</v>
      </c>
      <c r="B30" s="81">
        <v>194450</v>
      </c>
      <c r="C30" s="81">
        <v>306986</v>
      </c>
      <c r="D30" s="82">
        <v>0.5787400359989715</v>
      </c>
    </row>
    <row r="31" spans="1:4" x14ac:dyDescent="0.25">
      <c r="A31" s="80" t="s">
        <v>158</v>
      </c>
      <c r="B31" s="81">
        <v>320414</v>
      </c>
      <c r="C31" s="81">
        <v>282990</v>
      </c>
      <c r="D31" s="82">
        <v>-0.11679889143420699</v>
      </c>
    </row>
    <row r="32" spans="1:4" x14ac:dyDescent="0.25">
      <c r="A32" s="85"/>
      <c r="B32" s="141"/>
    </row>
    <row r="33" spans="1:4" ht="19.2" x14ac:dyDescent="0.35">
      <c r="A33" s="148" t="s">
        <v>118</v>
      </c>
      <c r="B33" s="148"/>
      <c r="C33" s="147"/>
      <c r="D33" s="147"/>
    </row>
    <row r="34" spans="1:4" ht="15.6" x14ac:dyDescent="0.3">
      <c r="A34" s="146" t="s">
        <v>119</v>
      </c>
      <c r="B34" s="146"/>
      <c r="C34" s="146"/>
      <c r="D34" s="146"/>
    </row>
    <row r="36" spans="1:4" x14ac:dyDescent="0.25">
      <c r="A36" s="77" t="s">
        <v>120</v>
      </c>
      <c r="B36" s="78" t="s">
        <v>210</v>
      </c>
      <c r="C36" s="78" t="s">
        <v>211</v>
      </c>
      <c r="D36" s="79" t="s">
        <v>114</v>
      </c>
    </row>
    <row r="37" spans="1:4" x14ac:dyDescent="0.25">
      <c r="A37" s="80" t="s">
        <v>191</v>
      </c>
      <c r="B37" s="81">
        <v>1397333.6183199999</v>
      </c>
      <c r="C37" s="81">
        <v>1559583.19891</v>
      </c>
      <c r="D37" s="82">
        <v>0.11611370288583708</v>
      </c>
    </row>
    <row r="38" spans="1:4" x14ac:dyDescent="0.25">
      <c r="A38" s="80" t="s">
        <v>137</v>
      </c>
      <c r="B38" s="81">
        <v>1424471.5879500001</v>
      </c>
      <c r="C38" s="81">
        <v>1433205.3054899999</v>
      </c>
      <c r="D38" s="82">
        <v>6.1311981326133873E-3</v>
      </c>
    </row>
    <row r="39" spans="1:4" x14ac:dyDescent="0.25">
      <c r="A39" s="80" t="s">
        <v>101</v>
      </c>
      <c r="B39" s="81">
        <v>1263006.96554</v>
      </c>
      <c r="C39" s="81">
        <v>1268663.3770900001</v>
      </c>
      <c r="D39" s="82">
        <v>4.478527596703849E-3</v>
      </c>
    </row>
    <row r="40" spans="1:4" x14ac:dyDescent="0.25">
      <c r="A40" s="80" t="s">
        <v>105</v>
      </c>
      <c r="B40" s="81">
        <v>927133.15734999999</v>
      </c>
      <c r="C40" s="81">
        <v>959552.96678999998</v>
      </c>
      <c r="D40" s="82">
        <v>3.4967802826364941E-2</v>
      </c>
    </row>
    <row r="41" spans="1:4" x14ac:dyDescent="0.25">
      <c r="A41" s="80" t="s">
        <v>193</v>
      </c>
      <c r="B41" s="81">
        <v>884232.30396000005</v>
      </c>
      <c r="C41" s="81">
        <v>857379.95869999996</v>
      </c>
      <c r="D41" s="82">
        <v>-3.0367975858541816E-2</v>
      </c>
    </row>
    <row r="42" spans="1:4" x14ac:dyDescent="0.25">
      <c r="A42" s="80" t="s">
        <v>97</v>
      </c>
      <c r="B42" s="81">
        <v>615565.68883999996</v>
      </c>
      <c r="C42" s="81">
        <v>683545.14436999999</v>
      </c>
      <c r="D42" s="82">
        <v>0.11043412061855433</v>
      </c>
    </row>
    <row r="43" spans="1:4" x14ac:dyDescent="0.25">
      <c r="A43" s="80" t="s">
        <v>139</v>
      </c>
      <c r="B43" s="81">
        <v>506318.26364999998</v>
      </c>
      <c r="C43" s="81">
        <v>542677.86687999999</v>
      </c>
      <c r="D43" s="82">
        <v>7.1811755254268542E-2</v>
      </c>
    </row>
    <row r="44" spans="1:4" x14ac:dyDescent="0.25">
      <c r="A44" s="80" t="s">
        <v>138</v>
      </c>
      <c r="B44" s="81">
        <v>452060.28557000001</v>
      </c>
      <c r="C44" s="81">
        <v>486178.44559999998</v>
      </c>
      <c r="D44" s="82">
        <v>7.5472588765413434E-2</v>
      </c>
    </row>
    <row r="45" spans="1:4" x14ac:dyDescent="0.25">
      <c r="A45" s="80" t="s">
        <v>103</v>
      </c>
      <c r="B45" s="81">
        <v>386713.90386000002</v>
      </c>
      <c r="C45" s="81">
        <v>459694.16002000001</v>
      </c>
      <c r="D45" s="82">
        <v>0.18871898690878372</v>
      </c>
    </row>
    <row r="46" spans="1:4" x14ac:dyDescent="0.25">
      <c r="A46" s="80" t="s">
        <v>109</v>
      </c>
      <c r="B46" s="81">
        <v>400043.06176000001</v>
      </c>
      <c r="C46" s="81">
        <v>383268.46149000002</v>
      </c>
      <c r="D46" s="82">
        <v>-4.1931986512151215E-2</v>
      </c>
    </row>
    <row r="48" spans="1:4" ht="19.2" x14ac:dyDescent="0.35">
      <c r="A48" s="147" t="s">
        <v>121</v>
      </c>
      <c r="B48" s="147"/>
      <c r="C48" s="147"/>
      <c r="D48" s="147"/>
    </row>
    <row r="49" spans="1:4" ht="15.6" x14ac:dyDescent="0.3">
      <c r="A49" s="146" t="s">
        <v>122</v>
      </c>
      <c r="B49" s="146"/>
      <c r="C49" s="146"/>
      <c r="D49" s="146"/>
    </row>
    <row r="51" spans="1:4" x14ac:dyDescent="0.25">
      <c r="A51" s="77" t="s">
        <v>120</v>
      </c>
      <c r="B51" s="78" t="s">
        <v>210</v>
      </c>
      <c r="C51" s="78" t="s">
        <v>211</v>
      </c>
      <c r="D51" s="79" t="s">
        <v>114</v>
      </c>
    </row>
    <row r="52" spans="1:4" x14ac:dyDescent="0.25">
      <c r="A52" s="80" t="s">
        <v>225</v>
      </c>
      <c r="B52" s="81">
        <v>49399.682690000001</v>
      </c>
      <c r="C52" s="81">
        <v>111508.17037000001</v>
      </c>
      <c r="D52" s="82">
        <v>1.2572649113912762</v>
      </c>
    </row>
    <row r="53" spans="1:4" x14ac:dyDescent="0.25">
      <c r="A53" s="80" t="s">
        <v>195</v>
      </c>
      <c r="B53" s="81">
        <v>86744.865030000001</v>
      </c>
      <c r="C53" s="81">
        <v>144149.62633</v>
      </c>
      <c r="D53" s="82">
        <v>0.66176552675650635</v>
      </c>
    </row>
    <row r="54" spans="1:4" x14ac:dyDescent="0.25">
      <c r="A54" s="80" t="s">
        <v>108</v>
      </c>
      <c r="B54" s="81">
        <v>6385.5064300000004</v>
      </c>
      <c r="C54" s="81">
        <v>7804.1145399999996</v>
      </c>
      <c r="D54" s="82">
        <v>0.2221606266552611</v>
      </c>
    </row>
    <row r="55" spans="1:4" x14ac:dyDescent="0.25">
      <c r="A55" s="80" t="s">
        <v>103</v>
      </c>
      <c r="B55" s="81">
        <v>386713.90386000002</v>
      </c>
      <c r="C55" s="81">
        <v>459694.16002000001</v>
      </c>
      <c r="D55" s="82">
        <v>0.18871898690878372</v>
      </c>
    </row>
    <row r="56" spans="1:4" x14ac:dyDescent="0.25">
      <c r="A56" s="80" t="s">
        <v>95</v>
      </c>
      <c r="B56" s="81">
        <v>158340.29483999999</v>
      </c>
      <c r="C56" s="81">
        <v>186079.53867000001</v>
      </c>
      <c r="D56" s="82">
        <v>0.17518752164779045</v>
      </c>
    </row>
    <row r="57" spans="1:4" x14ac:dyDescent="0.25">
      <c r="A57" s="80" t="s">
        <v>191</v>
      </c>
      <c r="B57" s="81">
        <v>1397333.6183199999</v>
      </c>
      <c r="C57" s="81">
        <v>1559583.19891</v>
      </c>
      <c r="D57" s="82">
        <v>0.11611370288583708</v>
      </c>
    </row>
    <row r="58" spans="1:4" x14ac:dyDescent="0.25">
      <c r="A58" s="80" t="s">
        <v>226</v>
      </c>
      <c r="B58" s="81">
        <v>107879.76059000001</v>
      </c>
      <c r="C58" s="81">
        <v>119859.90158000001</v>
      </c>
      <c r="D58" s="82">
        <v>0.11105086741461037</v>
      </c>
    </row>
    <row r="59" spans="1:4" x14ac:dyDescent="0.25">
      <c r="A59" s="80" t="s">
        <v>97</v>
      </c>
      <c r="B59" s="81">
        <v>615565.68883999996</v>
      </c>
      <c r="C59" s="81">
        <v>683545.14436999999</v>
      </c>
      <c r="D59" s="82">
        <v>0.11043412061855433</v>
      </c>
    </row>
    <row r="60" spans="1:4" x14ac:dyDescent="0.25">
      <c r="A60" s="80" t="s">
        <v>199</v>
      </c>
      <c r="B60" s="81">
        <v>144298.25748</v>
      </c>
      <c r="C60" s="81">
        <v>159893.62755999999</v>
      </c>
      <c r="D60" s="82">
        <v>0.10807732783718153</v>
      </c>
    </row>
    <row r="61" spans="1:4" x14ac:dyDescent="0.25">
      <c r="A61" s="80" t="s">
        <v>227</v>
      </c>
      <c r="B61" s="81">
        <v>95304.603199999998</v>
      </c>
      <c r="C61" s="81">
        <v>104432.17522</v>
      </c>
      <c r="D61" s="82">
        <v>9.5772624968024703E-2</v>
      </c>
    </row>
    <row r="63" spans="1:4" ht="19.2" x14ac:dyDescent="0.35">
      <c r="A63" s="147" t="s">
        <v>124</v>
      </c>
      <c r="B63" s="147"/>
      <c r="C63" s="147"/>
      <c r="D63" s="147"/>
    </row>
    <row r="64" spans="1:4" ht="15.6" x14ac:dyDescent="0.3">
      <c r="A64" s="146" t="s">
        <v>125</v>
      </c>
      <c r="B64" s="146"/>
      <c r="C64" s="146"/>
      <c r="D64" s="146"/>
    </row>
    <row r="66" spans="1:4" x14ac:dyDescent="0.25">
      <c r="A66" s="77" t="s">
        <v>126</v>
      </c>
      <c r="B66" s="78" t="s">
        <v>210</v>
      </c>
      <c r="C66" s="78" t="s">
        <v>211</v>
      </c>
      <c r="D66" s="79" t="s">
        <v>114</v>
      </c>
    </row>
    <row r="67" spans="1:4" x14ac:dyDescent="0.25">
      <c r="A67" s="80" t="s">
        <v>127</v>
      </c>
      <c r="B67" s="81">
        <v>4813916</v>
      </c>
      <c r="C67" s="81">
        <v>5180873</v>
      </c>
      <c r="D67" s="82">
        <f>(C67-B67)/B67</f>
        <v>7.6228376232572406E-2</v>
      </c>
    </row>
    <row r="68" spans="1:4" x14ac:dyDescent="0.25">
      <c r="A68" s="80" t="s">
        <v>129</v>
      </c>
      <c r="B68" s="81">
        <v>895932</v>
      </c>
      <c r="C68" s="81">
        <v>873621</v>
      </c>
      <c r="D68" s="82">
        <f t="shared" ref="D68:D76" si="0">(C68-B68)/B68</f>
        <v>-2.4902559569253024E-2</v>
      </c>
    </row>
    <row r="69" spans="1:4" x14ac:dyDescent="0.25">
      <c r="A69" s="80" t="s">
        <v>128</v>
      </c>
      <c r="B69" s="81">
        <v>761636</v>
      </c>
      <c r="C69" s="81">
        <v>748775</v>
      </c>
      <c r="D69" s="82">
        <f t="shared" si="0"/>
        <v>-1.6886019043217494E-2</v>
      </c>
    </row>
    <row r="70" spans="1:4" x14ac:dyDescent="0.25">
      <c r="A70" s="80" t="s">
        <v>130</v>
      </c>
      <c r="B70" s="81">
        <v>648036</v>
      </c>
      <c r="C70" s="81">
        <v>686898</v>
      </c>
      <c r="D70" s="82">
        <f t="shared" si="0"/>
        <v>5.9968890617187937E-2</v>
      </c>
    </row>
    <row r="71" spans="1:4" x14ac:dyDescent="0.25">
      <c r="A71" s="80" t="s">
        <v>131</v>
      </c>
      <c r="B71" s="81">
        <v>484778</v>
      </c>
      <c r="C71" s="81">
        <v>564256</v>
      </c>
      <c r="D71" s="82">
        <f t="shared" si="0"/>
        <v>0.163947208825483</v>
      </c>
    </row>
    <row r="72" spans="1:4" x14ac:dyDescent="0.25">
      <c r="A72" s="80" t="s">
        <v>132</v>
      </c>
      <c r="B72" s="81">
        <v>484901</v>
      </c>
      <c r="C72" s="81">
        <v>481620</v>
      </c>
      <c r="D72" s="82">
        <f t="shared" si="0"/>
        <v>-6.7663296219228255E-3</v>
      </c>
    </row>
    <row r="73" spans="1:4" x14ac:dyDescent="0.25">
      <c r="A73" s="80" t="s">
        <v>133</v>
      </c>
      <c r="B73" s="81">
        <v>331342</v>
      </c>
      <c r="C73" s="81">
        <v>341182</v>
      </c>
      <c r="D73" s="82">
        <f t="shared" si="0"/>
        <v>2.9697412341327088E-2</v>
      </c>
    </row>
    <row r="74" spans="1:4" x14ac:dyDescent="0.25">
      <c r="A74" s="80" t="s">
        <v>134</v>
      </c>
      <c r="B74" s="81">
        <v>235854</v>
      </c>
      <c r="C74" s="81">
        <v>274440</v>
      </c>
      <c r="D74" s="82">
        <f t="shared" si="0"/>
        <v>0.16360121091861915</v>
      </c>
    </row>
    <row r="75" spans="1:4" x14ac:dyDescent="0.25">
      <c r="A75" s="80" t="s">
        <v>228</v>
      </c>
      <c r="B75" s="81">
        <v>137998</v>
      </c>
      <c r="C75" s="81">
        <v>144537</v>
      </c>
      <c r="D75" s="82">
        <f t="shared" si="0"/>
        <v>4.738474470644502E-2</v>
      </c>
    </row>
    <row r="76" spans="1:4" x14ac:dyDescent="0.25">
      <c r="A76" s="80" t="s">
        <v>229</v>
      </c>
      <c r="B76" s="81">
        <v>135627</v>
      </c>
      <c r="C76" s="81">
        <v>138697</v>
      </c>
      <c r="D76" s="82">
        <f t="shared" si="0"/>
        <v>2.2635610903433682E-2</v>
      </c>
    </row>
    <row r="78" spans="1:4" ht="19.2" x14ac:dyDescent="0.35">
      <c r="A78" s="147" t="s">
        <v>135</v>
      </c>
      <c r="B78" s="147"/>
      <c r="C78" s="147"/>
      <c r="D78" s="147"/>
    </row>
    <row r="79" spans="1:4" ht="15.6" x14ac:dyDescent="0.3">
      <c r="A79" s="146" t="s">
        <v>136</v>
      </c>
      <c r="B79" s="146"/>
      <c r="C79" s="146"/>
      <c r="D79" s="146"/>
    </row>
    <row r="81" spans="1:4" x14ac:dyDescent="0.25">
      <c r="A81" s="77" t="s">
        <v>126</v>
      </c>
      <c r="B81" s="78" t="s">
        <v>210</v>
      </c>
      <c r="C81" s="78" t="s">
        <v>211</v>
      </c>
      <c r="D81" s="79" t="s">
        <v>114</v>
      </c>
    </row>
    <row r="82" spans="1:4" x14ac:dyDescent="0.25">
      <c r="A82" s="80" t="s">
        <v>194</v>
      </c>
      <c r="B82" s="81">
        <v>4743</v>
      </c>
      <c r="C82" s="81">
        <v>26088</v>
      </c>
      <c r="D82" s="86">
        <f>(C82-B82)/B82</f>
        <v>4.5003162555344716</v>
      </c>
    </row>
    <row r="83" spans="1:4" x14ac:dyDescent="0.25">
      <c r="A83" s="80" t="s">
        <v>196</v>
      </c>
      <c r="B83" s="81">
        <v>25</v>
      </c>
      <c r="C83" s="81">
        <v>116</v>
      </c>
      <c r="D83" s="86">
        <f t="shared" ref="D83:D91" si="1">(C83-B83)/B83</f>
        <v>3.64</v>
      </c>
    </row>
    <row r="84" spans="1:4" x14ac:dyDescent="0.25">
      <c r="A84" s="80" t="s">
        <v>230</v>
      </c>
      <c r="B84" s="81">
        <v>13</v>
      </c>
      <c r="C84" s="81">
        <v>51</v>
      </c>
      <c r="D84" s="86">
        <f t="shared" si="1"/>
        <v>2.9230769230769229</v>
      </c>
    </row>
    <row r="85" spans="1:4" x14ac:dyDescent="0.25">
      <c r="A85" s="80" t="s">
        <v>231</v>
      </c>
      <c r="B85" s="81">
        <v>3187</v>
      </c>
      <c r="C85" s="81">
        <v>7753</v>
      </c>
      <c r="D85" s="86">
        <f t="shared" si="1"/>
        <v>1.4326953247568246</v>
      </c>
    </row>
    <row r="86" spans="1:4" x14ac:dyDescent="0.25">
      <c r="A86" s="80" t="s">
        <v>200</v>
      </c>
      <c r="B86" s="81">
        <v>175</v>
      </c>
      <c r="C86" s="81">
        <v>389</v>
      </c>
      <c r="D86" s="86">
        <f t="shared" si="1"/>
        <v>1.2228571428571429</v>
      </c>
    </row>
    <row r="87" spans="1:4" x14ac:dyDescent="0.25">
      <c r="A87" s="80" t="s">
        <v>232</v>
      </c>
      <c r="B87" s="81">
        <v>9809</v>
      </c>
      <c r="C87" s="81">
        <v>20195</v>
      </c>
      <c r="D87" s="86">
        <f t="shared" si="1"/>
        <v>1.0588235294117647</v>
      </c>
    </row>
    <row r="88" spans="1:4" x14ac:dyDescent="0.25">
      <c r="A88" s="80" t="s">
        <v>233</v>
      </c>
      <c r="B88" s="81">
        <v>16757</v>
      </c>
      <c r="C88" s="81">
        <v>34076</v>
      </c>
      <c r="D88" s="86">
        <f t="shared" si="1"/>
        <v>1.0335382228322492</v>
      </c>
    </row>
    <row r="89" spans="1:4" x14ac:dyDescent="0.25">
      <c r="A89" s="80" t="s">
        <v>206</v>
      </c>
      <c r="B89" s="81">
        <v>6163</v>
      </c>
      <c r="C89" s="81">
        <v>12486</v>
      </c>
      <c r="D89" s="86">
        <f t="shared" si="1"/>
        <v>1.0259613824436151</v>
      </c>
    </row>
    <row r="90" spans="1:4" x14ac:dyDescent="0.25">
      <c r="A90" s="80" t="s">
        <v>234</v>
      </c>
      <c r="B90" s="81">
        <v>13267</v>
      </c>
      <c r="C90" s="81">
        <v>26680</v>
      </c>
      <c r="D90" s="86">
        <f t="shared" si="1"/>
        <v>1.0110047486244065</v>
      </c>
    </row>
    <row r="91" spans="1:4" x14ac:dyDescent="0.25">
      <c r="A91" s="80" t="s">
        <v>235</v>
      </c>
      <c r="B91" s="81">
        <v>20584</v>
      </c>
      <c r="C91" s="81">
        <v>39379</v>
      </c>
      <c r="D91" s="86">
        <f t="shared" si="1"/>
        <v>0.91308783521181502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K9" sqref="K9:K46"/>
    </sheetView>
  </sheetViews>
  <sheetFormatPr defaultColWidth="9.109375" defaultRowHeight="13.2" x14ac:dyDescent="0.25"/>
  <cols>
    <col min="1" max="1" width="44.6640625" style="21" customWidth="1"/>
    <col min="2" max="2" width="16" style="24" customWidth="1"/>
    <col min="3" max="3" width="16" style="21" customWidth="1"/>
    <col min="4" max="4" width="10.33203125" style="21" customWidth="1"/>
    <col min="5" max="5" width="13.88671875" style="21" bestFit="1" customWidth="1"/>
    <col min="6" max="7" width="14.88671875" style="21" bestFit="1" customWidth="1"/>
    <col min="8" max="8" width="9.5546875" style="21" bestFit="1" customWidth="1"/>
    <col min="9" max="9" width="13.88671875" style="21" bestFit="1" customWidth="1"/>
    <col min="10" max="11" width="14.109375" style="21" bestFit="1" customWidth="1"/>
    <col min="12" max="12" width="9.5546875" style="21" bestFit="1" customWidth="1"/>
    <col min="13" max="13" width="9.33203125" style="21" customWidth="1"/>
    <col min="14" max="16384" width="9.109375" style="21"/>
  </cols>
  <sheetData>
    <row r="1" spans="1:13" ht="24.6" x14ac:dyDescent="0.4">
      <c r="B1" s="2" t="s">
        <v>212</v>
      </c>
      <c r="C1" s="22"/>
      <c r="D1" s="23"/>
    </row>
    <row r="2" spans="1:13" x14ac:dyDescent="0.25">
      <c r="D2" s="23"/>
    </row>
    <row r="3" spans="1:13" x14ac:dyDescent="0.25">
      <c r="D3" s="23"/>
    </row>
    <row r="4" spans="1:13" x14ac:dyDescent="0.25">
      <c r="B4" s="25"/>
      <c r="C4" s="23"/>
      <c r="D4" s="23"/>
      <c r="E4" s="23"/>
      <c r="F4" s="23"/>
      <c r="G4" s="23"/>
      <c r="H4" s="23"/>
      <c r="I4" s="23"/>
    </row>
    <row r="5" spans="1:13" ht="24.6" x14ac:dyDescent="0.25">
      <c r="A5" s="149" t="s">
        <v>39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91"/>
      <c r="B6" s="142" t="s">
        <v>177</v>
      </c>
      <c r="C6" s="142"/>
      <c r="D6" s="142"/>
      <c r="E6" s="142"/>
      <c r="F6" s="142" t="s">
        <v>208</v>
      </c>
      <c r="G6" s="142"/>
      <c r="H6" s="142"/>
      <c r="I6" s="142"/>
      <c r="J6" s="142" t="s">
        <v>180</v>
      </c>
      <c r="K6" s="142"/>
      <c r="L6" s="142"/>
      <c r="M6" s="142"/>
    </row>
    <row r="7" spans="1:13" ht="28.2" x14ac:dyDescent="0.3">
      <c r="A7" s="92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7" t="s">
        <v>184</v>
      </c>
      <c r="L7" s="8" t="s">
        <v>181</v>
      </c>
      <c r="M7" s="8" t="s">
        <v>182</v>
      </c>
    </row>
    <row r="8" spans="1:13" ht="16.8" x14ac:dyDescent="0.3">
      <c r="A8" s="93" t="s">
        <v>3</v>
      </c>
      <c r="B8" s="94">
        <f>'SEKTÖR (U S D)'!B8*1.9547</f>
        <v>2753370.4274652288</v>
      </c>
      <c r="C8" s="94">
        <f>'SEKTÖR (U S D)'!C8*2.1581</f>
        <v>3478229.2915683324</v>
      </c>
      <c r="D8" s="95">
        <f t="shared" ref="D8:D43" si="0">(C8-B8)/B8*100</f>
        <v>26.326238448431855</v>
      </c>
      <c r="E8" s="95">
        <f t="shared" ref="E8:E43" si="1">C8/C$46*100</f>
        <v>14.55415440607066</v>
      </c>
      <c r="F8" s="94">
        <f>'SEKTÖR (U S D)'!F8*1.853</f>
        <v>24526774.0708219</v>
      </c>
      <c r="G8" s="94">
        <f>'SEKTÖR (U S D)'!G8*2.1489</f>
        <v>30275992.343381342</v>
      </c>
      <c r="H8" s="95">
        <f t="shared" ref="H8:H43" si="2">(G8-F8)/F8*100</f>
        <v>23.44058071378803</v>
      </c>
      <c r="I8" s="95">
        <f t="shared" ref="I8:I46" si="3">G8/G$46*100</f>
        <v>13.467266740890874</v>
      </c>
      <c r="J8" s="94">
        <f>'SEKTÖR (U S D)'!J8*1.8237</f>
        <v>37137030.984736197</v>
      </c>
      <c r="K8" s="94">
        <f>'SEKTÖR (U S D)'!K8*2.1134</f>
        <v>46904751.558191195</v>
      </c>
      <c r="L8" s="95">
        <f t="shared" ref="L8:L43" si="4">(K8-J8)/J8*100</f>
        <v>26.30183489215834</v>
      </c>
      <c r="M8" s="95">
        <f t="shared" ref="M8:M46" si="5">K8/K$46*100</f>
        <v>14.126639204142451</v>
      </c>
    </row>
    <row r="9" spans="1:13" s="26" customFormat="1" ht="15.6" x14ac:dyDescent="0.3">
      <c r="A9" s="96" t="s">
        <v>4</v>
      </c>
      <c r="B9" s="97">
        <f>'SEKTÖR (U S D)'!B9*1.9547</f>
        <v>1797674.9966552411</v>
      </c>
      <c r="C9" s="97">
        <f>'SEKTÖR (U S D)'!C9*2.1581</f>
        <v>2328548.9869991723</v>
      </c>
      <c r="D9" s="98">
        <f t="shared" si="0"/>
        <v>29.531143912646986</v>
      </c>
      <c r="E9" s="98">
        <f t="shared" si="1"/>
        <v>9.7434811388194476</v>
      </c>
      <c r="F9" s="97">
        <f>'SEKTÖR (U S D)'!F9*1.853</f>
        <v>16992847.696068268</v>
      </c>
      <c r="G9" s="97">
        <f>'SEKTÖR (U S D)'!G9*2.1489</f>
        <v>20618402.789327107</v>
      </c>
      <c r="H9" s="98">
        <f t="shared" si="2"/>
        <v>21.335771132096383</v>
      </c>
      <c r="I9" s="98">
        <f t="shared" si="3"/>
        <v>9.1714097092410913</v>
      </c>
      <c r="J9" s="97">
        <f>'SEKTÖR (U S D)'!J9*1.8237</f>
        <v>26076265.219196398</v>
      </c>
      <c r="K9" s="97">
        <f>'SEKTÖR (U S D)'!K9*2.1134</f>
        <v>32379155.8461674</v>
      </c>
      <c r="L9" s="98">
        <f t="shared" si="4"/>
        <v>24.170986811144427</v>
      </c>
      <c r="M9" s="98">
        <f t="shared" si="5"/>
        <v>9.7518617448817349</v>
      </c>
    </row>
    <row r="10" spans="1:13" ht="13.8" x14ac:dyDescent="0.25">
      <c r="A10" s="15" t="s">
        <v>5</v>
      </c>
      <c r="B10" s="99">
        <f>'SEKTÖR (U S D)'!B10*1.9547</f>
        <v>883642.24020367907</v>
      </c>
      <c r="C10" s="99">
        <f>'SEKTÖR (U S D)'!C10*2.1581</f>
        <v>1049221.7034493601</v>
      </c>
      <c r="D10" s="100">
        <f t="shared" si="0"/>
        <v>18.738292004636971</v>
      </c>
      <c r="E10" s="100">
        <f t="shared" si="1"/>
        <v>4.3903185782547958</v>
      </c>
      <c r="F10" s="99">
        <f>'SEKTÖR (U S D)'!F10*1.853</f>
        <v>7696566.3769267499</v>
      </c>
      <c r="G10" s="99">
        <f>'SEKTÖR (U S D)'!G10*2.1489</f>
        <v>9351197.5747724809</v>
      </c>
      <c r="H10" s="100">
        <f t="shared" si="2"/>
        <v>21.498303487722634</v>
      </c>
      <c r="I10" s="100">
        <f t="shared" si="3"/>
        <v>4.1595687651758713</v>
      </c>
      <c r="J10" s="99">
        <f>'SEKTÖR (U S D)'!J10*1.8237</f>
        <v>11376833.550523201</v>
      </c>
      <c r="K10" s="99">
        <f>'SEKTÖR (U S D)'!K10*2.1134</f>
        <v>14334541.957541602</v>
      </c>
      <c r="L10" s="100">
        <f t="shared" si="4"/>
        <v>25.997641557148217</v>
      </c>
      <c r="M10" s="100">
        <f t="shared" si="5"/>
        <v>4.3172364347694483</v>
      </c>
    </row>
    <row r="11" spans="1:13" ht="13.8" x14ac:dyDescent="0.25">
      <c r="A11" s="15" t="s">
        <v>6</v>
      </c>
      <c r="B11" s="99">
        <f>'SEKTÖR (U S D)'!B11*1.9547</f>
        <v>186291.90787503999</v>
      </c>
      <c r="C11" s="99">
        <f>'SEKTÖR (U S D)'!C11*2.1581</f>
        <v>225375.07734228202</v>
      </c>
      <c r="D11" s="100">
        <f t="shared" si="0"/>
        <v>20.979531485317146</v>
      </c>
      <c r="E11" s="100">
        <f t="shared" si="1"/>
        <v>0.94304986818182812</v>
      </c>
      <c r="F11" s="99">
        <f>'SEKTÖR (U S D)'!F11*1.853</f>
        <v>2423286.1475515398</v>
      </c>
      <c r="G11" s="99">
        <f>'SEKTÖR (U S D)'!G11*2.1489</f>
        <v>2889857.2235305109</v>
      </c>
      <c r="H11" s="100">
        <f t="shared" si="2"/>
        <v>19.253651759219153</v>
      </c>
      <c r="I11" s="100">
        <f t="shared" si="3"/>
        <v>1.2854567285846106</v>
      </c>
      <c r="J11" s="99">
        <f>'SEKTÖR (U S D)'!J11*1.8237</f>
        <v>3993998.6384753999</v>
      </c>
      <c r="K11" s="99">
        <f>'SEKTÖR (U S D)'!K11*2.1134</f>
        <v>5046829.1680119997</v>
      </c>
      <c r="L11" s="100">
        <f t="shared" si="4"/>
        <v>26.360312679988525</v>
      </c>
      <c r="M11" s="100">
        <f t="shared" si="5"/>
        <v>1.5199896047418127</v>
      </c>
    </row>
    <row r="12" spans="1:13" ht="13.8" x14ac:dyDescent="0.25">
      <c r="A12" s="15" t="s">
        <v>7</v>
      </c>
      <c r="B12" s="99">
        <f>'SEKTÖR (U S D)'!B12*1.9547</f>
        <v>210872.56802527301</v>
      </c>
      <c r="C12" s="99">
        <f>'SEKTÖR (U S D)'!C12*2.1581</f>
        <v>258669.65359979804</v>
      </c>
      <c r="D12" s="100">
        <f t="shared" si="0"/>
        <v>22.666336367088093</v>
      </c>
      <c r="E12" s="100">
        <f t="shared" si="1"/>
        <v>1.0823662740643418</v>
      </c>
      <c r="F12" s="99">
        <f>'SEKTÖR (U S D)'!F12*1.853</f>
        <v>1511448.6897134099</v>
      </c>
      <c r="G12" s="99">
        <f>'SEKTÖR (U S D)'!G12*2.1489</f>
        <v>1955932.4979838016</v>
      </c>
      <c r="H12" s="100">
        <f t="shared" si="2"/>
        <v>29.407800032872544</v>
      </c>
      <c r="I12" s="100">
        <f t="shared" si="3"/>
        <v>0.87003142221639862</v>
      </c>
      <c r="J12" s="99">
        <f>'SEKTÖR (U S D)'!J12*1.8237</f>
        <v>2337837.2413871996</v>
      </c>
      <c r="K12" s="99">
        <f>'SEKTÖR (U S D)'!K12*2.1134</f>
        <v>3010574.5659440001</v>
      </c>
      <c r="L12" s="100">
        <f t="shared" si="4"/>
        <v>28.776054750399098</v>
      </c>
      <c r="M12" s="100">
        <f t="shared" si="5"/>
        <v>0.9067162553349366</v>
      </c>
    </row>
    <row r="13" spans="1:13" ht="13.8" x14ac:dyDescent="0.25">
      <c r="A13" s="15" t="s">
        <v>8</v>
      </c>
      <c r="B13" s="99">
        <f>'SEKTÖR (U S D)'!B13*1.9547</f>
        <v>185659.82980845301</v>
      </c>
      <c r="C13" s="99">
        <f>'SEKTÖR (U S D)'!C13*2.1581</f>
        <v>203314.03890127401</v>
      </c>
      <c r="D13" s="100">
        <f t="shared" si="0"/>
        <v>9.5089008274083877</v>
      </c>
      <c r="E13" s="100">
        <f t="shared" si="1"/>
        <v>0.850738599167152</v>
      </c>
      <c r="F13" s="99">
        <f>'SEKTÖR (U S D)'!F13*1.853</f>
        <v>1542258.5201204501</v>
      </c>
      <c r="G13" s="99">
        <f>'SEKTÖR (U S D)'!G13*2.1489</f>
        <v>1800564.6863059828</v>
      </c>
      <c r="H13" s="100">
        <f t="shared" si="2"/>
        <v>16.74856470660697</v>
      </c>
      <c r="I13" s="100">
        <f t="shared" si="3"/>
        <v>0.80092122628681384</v>
      </c>
      <c r="J13" s="99">
        <f>'SEKTÖR (U S D)'!J13*1.8237</f>
        <v>2638524.2998394999</v>
      </c>
      <c r="K13" s="99">
        <f>'SEKTÖR (U S D)'!K13*2.1134</f>
        <v>3051434.2046375996</v>
      </c>
      <c r="L13" s="100">
        <f t="shared" si="4"/>
        <v>15.649274286509959</v>
      </c>
      <c r="M13" s="100">
        <f t="shared" si="5"/>
        <v>0.9190222446997881</v>
      </c>
    </row>
    <row r="14" spans="1:13" ht="13.8" x14ac:dyDescent="0.25">
      <c r="A14" s="15" t="s">
        <v>9</v>
      </c>
      <c r="B14" s="99">
        <f>'SEKTÖR (U S D)'!B14*1.9547</f>
        <v>169560.18767414102</v>
      </c>
      <c r="C14" s="99">
        <f>'SEKTÖR (U S D)'!C14*2.1581</f>
        <v>311089.30858277302</v>
      </c>
      <c r="D14" s="100">
        <f t="shared" si="0"/>
        <v>83.468367692905105</v>
      </c>
      <c r="E14" s="100">
        <f t="shared" si="1"/>
        <v>1.3017088442579152</v>
      </c>
      <c r="F14" s="99">
        <f>'SEKTÖR (U S D)'!F14*1.853</f>
        <v>1877508.6398117698</v>
      </c>
      <c r="G14" s="99">
        <f>'SEKTÖR (U S D)'!G14*2.1489</f>
        <v>2629749.173467299</v>
      </c>
      <c r="H14" s="100">
        <f t="shared" si="2"/>
        <v>40.065889322935163</v>
      </c>
      <c r="I14" s="100">
        <f t="shared" si="3"/>
        <v>1.1697563263674045</v>
      </c>
      <c r="J14" s="99">
        <f>'SEKTÖR (U S D)'!J14*1.8237</f>
        <v>3209407.3965074997</v>
      </c>
      <c r="K14" s="99">
        <f>'SEKTÖR (U S D)'!K14*2.1134</f>
        <v>4185622.3432146003</v>
      </c>
      <c r="L14" s="100">
        <f t="shared" si="4"/>
        <v>30.417295970883124</v>
      </c>
      <c r="M14" s="100">
        <f t="shared" si="5"/>
        <v>1.2606137912069173</v>
      </c>
    </row>
    <row r="15" spans="1:13" ht="13.8" x14ac:dyDescent="0.25">
      <c r="A15" s="15" t="s">
        <v>10</v>
      </c>
      <c r="B15" s="99">
        <f>'SEKTÖR (U S D)'!B15*1.9547</f>
        <v>54977.329969639002</v>
      </c>
      <c r="C15" s="99">
        <f>'SEKTÖR (U S D)'!C15*2.1581</f>
        <v>28847.896128751003</v>
      </c>
      <c r="D15" s="100">
        <f t="shared" si="0"/>
        <v>-47.527651588969249</v>
      </c>
      <c r="E15" s="100">
        <f t="shared" si="1"/>
        <v>0.12070990706849487</v>
      </c>
      <c r="F15" s="99">
        <f>'SEKTÖR (U S D)'!F15*1.853</f>
        <v>616648.01196738996</v>
      </c>
      <c r="G15" s="99">
        <f>'SEKTÖR (U S D)'!G15*2.1489</f>
        <v>338882.02196916594</v>
      </c>
      <c r="H15" s="100">
        <f t="shared" si="2"/>
        <v>-45.04449614813857</v>
      </c>
      <c r="I15" s="100">
        <f t="shared" si="3"/>
        <v>0.15074037976327137</v>
      </c>
      <c r="J15" s="99">
        <f>'SEKTÖR (U S D)'!J15*1.8237</f>
        <v>750863.23447409982</v>
      </c>
      <c r="K15" s="99">
        <f>'SEKTÖR (U S D)'!K15*2.1134</f>
        <v>558961.37111459998</v>
      </c>
      <c r="L15" s="100">
        <f t="shared" si="4"/>
        <v>-25.557498962365198</v>
      </c>
      <c r="M15" s="100">
        <f t="shared" si="5"/>
        <v>0.16834639042896218</v>
      </c>
    </row>
    <row r="16" spans="1:13" ht="13.8" x14ac:dyDescent="0.25">
      <c r="A16" s="15" t="s">
        <v>11</v>
      </c>
      <c r="B16" s="99">
        <f>'SEKTÖR (U S D)'!B16*1.9547</f>
        <v>96561.559754143003</v>
      </c>
      <c r="C16" s="99">
        <f>'SEKTÖR (U S D)'!C16*2.1581</f>
        <v>240645.78247549702</v>
      </c>
      <c r="D16" s="100">
        <f t="shared" si="0"/>
        <v>149.21488746475228</v>
      </c>
      <c r="E16" s="100">
        <f t="shared" si="1"/>
        <v>1.0069479559062788</v>
      </c>
      <c r="F16" s="99">
        <f>'SEKTÖR (U S D)'!F16*1.853</f>
        <v>1225755.11022447</v>
      </c>
      <c r="G16" s="99">
        <f>'SEKTÖR (U S D)'!G16*2.1489</f>
        <v>1521138.2248540919</v>
      </c>
      <c r="H16" s="100">
        <f t="shared" si="2"/>
        <v>24.098052879055828</v>
      </c>
      <c r="I16" s="100">
        <f t="shared" si="3"/>
        <v>0.67662767223395948</v>
      </c>
      <c r="J16" s="99">
        <f>'SEKTÖR (U S D)'!J16*1.8237</f>
        <v>1626610.6966323</v>
      </c>
      <c r="K16" s="99">
        <f>'SEKTÖR (U S D)'!K16*2.1134</f>
        <v>2012924.7562205999</v>
      </c>
      <c r="L16" s="100">
        <f t="shared" si="4"/>
        <v>23.749632311413922</v>
      </c>
      <c r="M16" s="100">
        <f t="shared" si="5"/>
        <v>0.60624693301992183</v>
      </c>
    </row>
    <row r="17" spans="1:13" ht="13.8" x14ac:dyDescent="0.25">
      <c r="A17" s="12" t="s">
        <v>12</v>
      </c>
      <c r="B17" s="99">
        <f>'SEKTÖR (U S D)'!B17*1.9547</f>
        <v>10109.373344873</v>
      </c>
      <c r="C17" s="99">
        <f>'SEKTÖR (U S D)'!C17*2.1581</f>
        <v>11385.526519437</v>
      </c>
      <c r="D17" s="100">
        <f t="shared" si="0"/>
        <v>12.623464689937535</v>
      </c>
      <c r="E17" s="100">
        <f t="shared" si="1"/>
        <v>4.7641111918639859E-2</v>
      </c>
      <c r="F17" s="99">
        <f>'SEKTÖR (U S D)'!F17*1.853</f>
        <v>99376.199752489993</v>
      </c>
      <c r="G17" s="99">
        <f>'SEKTÖR (U S D)'!G17*2.1489</f>
        <v>131081.38644377398</v>
      </c>
      <c r="H17" s="100">
        <f t="shared" si="2"/>
        <v>31.904205202302048</v>
      </c>
      <c r="I17" s="100">
        <f t="shared" si="3"/>
        <v>5.8307188612762906E-2</v>
      </c>
      <c r="J17" s="99">
        <f>'SEKTÖR (U S D)'!J17*1.8237</f>
        <v>142190.1577098</v>
      </c>
      <c r="K17" s="99">
        <f>'SEKTÖR (U S D)'!K17*2.1134</f>
        <v>178267.4752556</v>
      </c>
      <c r="L17" s="100">
        <f t="shared" si="4"/>
        <v>25.372584239924144</v>
      </c>
      <c r="M17" s="100">
        <f t="shared" si="5"/>
        <v>5.3690089406932748E-2</v>
      </c>
    </row>
    <row r="18" spans="1:13" s="26" customFormat="1" ht="15.6" x14ac:dyDescent="0.3">
      <c r="A18" s="96" t="s">
        <v>13</v>
      </c>
      <c r="B18" s="97">
        <f>'SEKTÖR (U S D)'!B18*1.9547</f>
        <v>309507.77432374802</v>
      </c>
      <c r="C18" s="97">
        <f>'SEKTÖR (U S D)'!C18*2.1581</f>
        <v>401578.25240372703</v>
      </c>
      <c r="D18" s="98">
        <f t="shared" si="0"/>
        <v>29.747387858397524</v>
      </c>
      <c r="E18" s="98">
        <f t="shared" si="1"/>
        <v>1.6803469241582163</v>
      </c>
      <c r="F18" s="97">
        <f>'SEKTÖR (U S D)'!F18*1.853</f>
        <v>2345797.7947445698</v>
      </c>
      <c r="G18" s="97">
        <f>'SEKTÖR (U S D)'!G18*2.1489</f>
        <v>3226773.543543966</v>
      </c>
      <c r="H18" s="98">
        <f t="shared" si="2"/>
        <v>37.555485420486733</v>
      </c>
      <c r="I18" s="98">
        <f t="shared" si="3"/>
        <v>1.4353227313078034</v>
      </c>
      <c r="J18" s="97">
        <f>'SEKTÖR (U S D)'!J18*1.8237</f>
        <v>3451313.2738835998</v>
      </c>
      <c r="K18" s="97">
        <f>'SEKTÖR (U S D)'!K18*2.1134</f>
        <v>4699781.3060285999</v>
      </c>
      <c r="L18" s="98">
        <f t="shared" si="4"/>
        <v>36.173709341086791</v>
      </c>
      <c r="M18" s="98">
        <f t="shared" si="5"/>
        <v>1.4154667201737918</v>
      </c>
    </row>
    <row r="19" spans="1:13" ht="13.8" x14ac:dyDescent="0.25">
      <c r="A19" s="15" t="s">
        <v>14</v>
      </c>
      <c r="B19" s="99">
        <f>'SEKTÖR (U S D)'!B19*1.9547</f>
        <v>309507.77432374802</v>
      </c>
      <c r="C19" s="99">
        <f>'SEKTÖR (U S D)'!C19*2.1581</f>
        <v>401578.25240372703</v>
      </c>
      <c r="D19" s="100">
        <f t="shared" si="0"/>
        <v>29.747387858397524</v>
      </c>
      <c r="E19" s="100">
        <f t="shared" si="1"/>
        <v>1.6803469241582163</v>
      </c>
      <c r="F19" s="99">
        <f>'SEKTÖR (U S D)'!F19*1.853</f>
        <v>2345797.7947445698</v>
      </c>
      <c r="G19" s="99">
        <f>'SEKTÖR (U S D)'!G19*2.1489</f>
        <v>3226773.543543966</v>
      </c>
      <c r="H19" s="100">
        <f t="shared" si="2"/>
        <v>37.555485420486733</v>
      </c>
      <c r="I19" s="100">
        <f t="shared" si="3"/>
        <v>1.4353227313078034</v>
      </c>
      <c r="J19" s="99">
        <f>'SEKTÖR (U S D)'!J19*1.8237</f>
        <v>3451313.2738835998</v>
      </c>
      <c r="K19" s="99">
        <f>'SEKTÖR (U S D)'!K19*2.1134</f>
        <v>4699781.3060285999</v>
      </c>
      <c r="L19" s="100">
        <f t="shared" si="4"/>
        <v>36.173709341086791</v>
      </c>
      <c r="M19" s="100">
        <f t="shared" si="5"/>
        <v>1.4154667201737918</v>
      </c>
    </row>
    <row r="20" spans="1:13" s="26" customFormat="1" ht="15.6" x14ac:dyDescent="0.3">
      <c r="A20" s="96" t="s">
        <v>15</v>
      </c>
      <c r="B20" s="97">
        <f>'SEKTÖR (U S D)'!B20*1.9547</f>
        <v>646187.6564862401</v>
      </c>
      <c r="C20" s="97">
        <f>'SEKTÖR (U S D)'!C20*2.1581</f>
        <v>748102.05216543307</v>
      </c>
      <c r="D20" s="98">
        <f t="shared" si="0"/>
        <v>15.771640738755449</v>
      </c>
      <c r="E20" s="98">
        <f t="shared" si="1"/>
        <v>3.1303263430929955</v>
      </c>
      <c r="F20" s="97">
        <f>'SEKTÖR (U S D)'!F20*1.853</f>
        <v>5188128.58000906</v>
      </c>
      <c r="G20" s="97">
        <f>'SEKTÖR (U S D)'!G20*2.1489</f>
        <v>6430816.0105102677</v>
      </c>
      <c r="H20" s="98">
        <f t="shared" si="2"/>
        <v>23.95251797130744</v>
      </c>
      <c r="I20" s="98">
        <f t="shared" si="3"/>
        <v>2.8605343003419792</v>
      </c>
      <c r="J20" s="97">
        <f>'SEKTÖR (U S D)'!J20*1.8237</f>
        <v>7609452.4916562</v>
      </c>
      <c r="K20" s="97">
        <f>'SEKTÖR (U S D)'!K20*2.1134</f>
        <v>9825814.4081085995</v>
      </c>
      <c r="L20" s="98">
        <f t="shared" si="4"/>
        <v>29.12643082905965</v>
      </c>
      <c r="M20" s="98">
        <f t="shared" si="5"/>
        <v>2.9593107397234348</v>
      </c>
    </row>
    <row r="21" spans="1:13" ht="13.8" x14ac:dyDescent="0.25">
      <c r="A21" s="15" t="s">
        <v>16</v>
      </c>
      <c r="B21" s="99">
        <f>'SEKTÖR (U S D)'!B21*1.9547</f>
        <v>646187.6564862401</v>
      </c>
      <c r="C21" s="99">
        <f>'SEKTÖR (U S D)'!C21*2.1581</f>
        <v>748102.05216543307</v>
      </c>
      <c r="D21" s="100">
        <f t="shared" si="0"/>
        <v>15.771640738755449</v>
      </c>
      <c r="E21" s="100">
        <f t="shared" si="1"/>
        <v>3.1303263430929955</v>
      </c>
      <c r="F21" s="99">
        <f>'SEKTÖR (U S D)'!F21*1.853</f>
        <v>5188128.58000906</v>
      </c>
      <c r="G21" s="99">
        <f>'SEKTÖR (U S D)'!G21*2.1489</f>
        <v>6430816.0105102677</v>
      </c>
      <c r="H21" s="100">
        <f t="shared" si="2"/>
        <v>23.95251797130744</v>
      </c>
      <c r="I21" s="100">
        <f t="shared" si="3"/>
        <v>2.8605343003419792</v>
      </c>
      <c r="J21" s="99">
        <f>'SEKTÖR (U S D)'!J21*1.8237</f>
        <v>7609452.4916562</v>
      </c>
      <c r="K21" s="99">
        <f>'SEKTÖR (U S D)'!K21*2.1134</f>
        <v>9825814.4081085995</v>
      </c>
      <c r="L21" s="100">
        <f t="shared" si="4"/>
        <v>29.12643082905965</v>
      </c>
      <c r="M21" s="100">
        <f t="shared" si="5"/>
        <v>2.9593107397234348</v>
      </c>
    </row>
    <row r="22" spans="1:13" ht="16.8" x14ac:dyDescent="0.3">
      <c r="A22" s="93" t="s">
        <v>17</v>
      </c>
      <c r="B22" s="94">
        <f>'SEKTÖR (U S D)'!B22*1.9547</f>
        <v>17031132.08303329</v>
      </c>
      <c r="C22" s="94">
        <f>'SEKTÖR (U S D)'!C22*2.1581</f>
        <v>19593171.340602182</v>
      </c>
      <c r="D22" s="101">
        <f t="shared" si="0"/>
        <v>15.043270436034256</v>
      </c>
      <c r="E22" s="101">
        <f t="shared" si="1"/>
        <v>81.984831099833315</v>
      </c>
      <c r="F22" s="94">
        <f>'SEKTÖR (U S D)'!F22*1.853</f>
        <v>144090928.17093652</v>
      </c>
      <c r="G22" s="94">
        <f>'SEKTÖR (U S D)'!G22*2.1489</f>
        <v>177044878.67155591</v>
      </c>
      <c r="H22" s="101">
        <f t="shared" si="2"/>
        <v>22.870246530389323</v>
      </c>
      <c r="I22" s="101">
        <f t="shared" si="3"/>
        <v>78.75251714745994</v>
      </c>
      <c r="J22" s="94">
        <f>'SEKTÖR (U S D)'!J22*1.8237</f>
        <v>212661158.80345768</v>
      </c>
      <c r="K22" s="94">
        <f>'SEKTÖR (U S D)'!K22*2.1134</f>
        <v>261321253.53569201</v>
      </c>
      <c r="L22" s="101">
        <f t="shared" si="4"/>
        <v>22.881514897229629</v>
      </c>
      <c r="M22" s="101">
        <f t="shared" si="5"/>
        <v>78.703989306777942</v>
      </c>
    </row>
    <row r="23" spans="1:13" s="26" customFormat="1" ht="15.6" x14ac:dyDescent="0.3">
      <c r="A23" s="96" t="s">
        <v>18</v>
      </c>
      <c r="B23" s="97">
        <f>'SEKTÖR (U S D)'!B23*1.9547</f>
        <v>1833684.6393437441</v>
      </c>
      <c r="C23" s="97">
        <f>'SEKTÖR (U S D)'!C23*2.1581</f>
        <v>2166665.1689696722</v>
      </c>
      <c r="D23" s="98">
        <f t="shared" si="0"/>
        <v>18.159094670995234</v>
      </c>
      <c r="E23" s="98">
        <f t="shared" si="1"/>
        <v>9.0661013901188561</v>
      </c>
      <c r="F23" s="97">
        <f>'SEKTÖR (U S D)'!F23*1.853</f>
        <v>14908100.70168232</v>
      </c>
      <c r="G23" s="97">
        <f>'SEKTÖR (U S D)'!G23*2.1489</f>
        <v>18499561.558904439</v>
      </c>
      <c r="H23" s="98">
        <f t="shared" si="2"/>
        <v>24.090666739438092</v>
      </c>
      <c r="I23" s="98">
        <f t="shared" si="3"/>
        <v>8.2289137636726046</v>
      </c>
      <c r="J23" s="97">
        <f>'SEKTÖR (U S D)'!J23*1.8237</f>
        <v>22121294.617860004</v>
      </c>
      <c r="K23" s="97">
        <f>'SEKTÖR (U S D)'!K23*2.1134</f>
        <v>27662287.660984203</v>
      </c>
      <c r="L23" s="98">
        <f t="shared" si="4"/>
        <v>25.048231303110914</v>
      </c>
      <c r="M23" s="98">
        <f t="shared" si="5"/>
        <v>8.3312488472115689</v>
      </c>
    </row>
    <row r="24" spans="1:13" ht="13.8" x14ac:dyDescent="0.25">
      <c r="A24" s="15" t="s">
        <v>19</v>
      </c>
      <c r="B24" s="99">
        <f>'SEKTÖR (U S D)'!B24*1.9547</f>
        <v>1203246.251975548</v>
      </c>
      <c r="C24" s="99">
        <f>'SEKTÖR (U S D)'!C24*2.1581</f>
        <v>1475158.7760648972</v>
      </c>
      <c r="D24" s="100">
        <f t="shared" si="0"/>
        <v>22.59824401222194</v>
      </c>
      <c r="E24" s="100">
        <f t="shared" si="1"/>
        <v>6.1725915115383465</v>
      </c>
      <c r="F24" s="99">
        <f>'SEKTÖR (U S D)'!F24*1.853</f>
        <v>10100543.03341921</v>
      </c>
      <c r="G24" s="99">
        <f>'SEKTÖR (U S D)'!G24*2.1489</f>
        <v>12697171.039369712</v>
      </c>
      <c r="H24" s="100">
        <f t="shared" si="2"/>
        <v>25.707805979927567</v>
      </c>
      <c r="I24" s="100">
        <f t="shared" si="3"/>
        <v>5.6479136109732879</v>
      </c>
      <c r="J24" s="99">
        <f>'SEKTÖR (U S D)'!J24*1.8237</f>
        <v>14939848.398343202</v>
      </c>
      <c r="K24" s="99">
        <f>'SEKTÖR (U S D)'!K24*2.1134</f>
        <v>18694425.838992201</v>
      </c>
      <c r="L24" s="100">
        <f t="shared" si="4"/>
        <v>25.131295449191931</v>
      </c>
      <c r="M24" s="100">
        <f t="shared" si="5"/>
        <v>5.6303338187050205</v>
      </c>
    </row>
    <row r="25" spans="1:13" ht="13.8" x14ac:dyDescent="0.25">
      <c r="A25" s="15" t="s">
        <v>20</v>
      </c>
      <c r="B25" s="99">
        <f>'SEKTÖR (U S D)'!B25*1.9547</f>
        <v>348378.58347204002</v>
      </c>
      <c r="C25" s="99">
        <f>'SEKTÖR (U S D)'!C25*2.1581</f>
        <v>346439.95526753902</v>
      </c>
      <c r="D25" s="100">
        <f t="shared" si="0"/>
        <v>-0.55647169386248752</v>
      </c>
      <c r="E25" s="100">
        <f t="shared" si="1"/>
        <v>1.4496285836068259</v>
      </c>
      <c r="F25" s="99">
        <f>'SEKTÖR (U S D)'!F25*1.853</f>
        <v>2236794.9439814598</v>
      </c>
      <c r="G25" s="99">
        <f>'SEKTÖR (U S D)'!G25*2.1489</f>
        <v>2606069.2544354126</v>
      </c>
      <c r="H25" s="100">
        <f t="shared" si="2"/>
        <v>16.509081954407957</v>
      </c>
      <c r="I25" s="100">
        <f t="shared" si="3"/>
        <v>1.1592231031326976</v>
      </c>
      <c r="J25" s="99">
        <f>'SEKTÖR (U S D)'!J25*1.8237</f>
        <v>3298204.4455511998</v>
      </c>
      <c r="K25" s="99">
        <f>'SEKTÖR (U S D)'!K25*2.1134</f>
        <v>4116613.9283750006</v>
      </c>
      <c r="L25" s="100">
        <f t="shared" si="4"/>
        <v>24.813788724580633</v>
      </c>
      <c r="M25" s="100">
        <f t="shared" si="5"/>
        <v>1.2398300337814168</v>
      </c>
    </row>
    <row r="26" spans="1:13" ht="13.8" x14ac:dyDescent="0.25">
      <c r="A26" s="15" t="s">
        <v>21</v>
      </c>
      <c r="B26" s="99">
        <f>'SEKTÖR (U S D)'!B26*1.9547</f>
        <v>282059.80389615602</v>
      </c>
      <c r="C26" s="99">
        <f>'SEKTÖR (U S D)'!C26*2.1581</f>
        <v>345066.43763723603</v>
      </c>
      <c r="D26" s="100">
        <f t="shared" si="0"/>
        <v>22.338040681711853</v>
      </c>
      <c r="E26" s="100">
        <f t="shared" si="1"/>
        <v>1.4438812949736846</v>
      </c>
      <c r="F26" s="99">
        <f>'SEKTÖR (U S D)'!F26*1.853</f>
        <v>2570762.7242816496</v>
      </c>
      <c r="G26" s="99">
        <f>'SEKTÖR (U S D)'!G26*2.1489</f>
        <v>3196321.2650993126</v>
      </c>
      <c r="H26" s="100">
        <f t="shared" si="2"/>
        <v>24.333577537478238</v>
      </c>
      <c r="I26" s="100">
        <f t="shared" si="3"/>
        <v>1.4217770495666173</v>
      </c>
      <c r="J26" s="99">
        <f>'SEKTÖR (U S D)'!J26*1.8237</f>
        <v>3883241.7703182003</v>
      </c>
      <c r="K26" s="99">
        <f>'SEKTÖR (U S D)'!K26*2.1134</f>
        <v>4851247.8915036004</v>
      </c>
      <c r="L26" s="100">
        <f t="shared" si="4"/>
        <v>24.927784012430411</v>
      </c>
      <c r="M26" s="100">
        <f t="shared" si="5"/>
        <v>1.4610849940886244</v>
      </c>
    </row>
    <row r="27" spans="1:13" s="26" customFormat="1" ht="15.6" x14ac:dyDescent="0.3">
      <c r="A27" s="96" t="s">
        <v>22</v>
      </c>
      <c r="B27" s="97">
        <f>'SEKTÖR (U S D)'!B27*1.9547</f>
        <v>2784414.6129658651</v>
      </c>
      <c r="C27" s="97">
        <f>'SEKTÖR (U S D)'!C27*2.1581</f>
        <v>3093000.3697779691</v>
      </c>
      <c r="D27" s="98">
        <f t="shared" si="0"/>
        <v>11.082608005831746</v>
      </c>
      <c r="E27" s="98">
        <f t="shared" si="1"/>
        <v>12.942218924125184</v>
      </c>
      <c r="F27" s="97">
        <f>'SEKTÖR (U S D)'!F27*1.853</f>
        <v>21254119.13990121</v>
      </c>
      <c r="G27" s="97">
        <f>'SEKTÖR (U S D)'!G27*2.1489</f>
        <v>25563666.027322054</v>
      </c>
      <c r="H27" s="98">
        <f t="shared" si="2"/>
        <v>20.276290252510908</v>
      </c>
      <c r="I27" s="98">
        <f t="shared" si="3"/>
        <v>11.371145340517897</v>
      </c>
      <c r="J27" s="97">
        <f>'SEKTÖR (U S D)'!J27*1.8237</f>
        <v>32012579.612652306</v>
      </c>
      <c r="K27" s="97">
        <f>'SEKTÖR (U S D)'!K27*2.1134</f>
        <v>37739684.389986604</v>
      </c>
      <c r="L27" s="98">
        <f t="shared" si="4"/>
        <v>17.890169572809995</v>
      </c>
      <c r="M27" s="98">
        <f t="shared" si="5"/>
        <v>11.366330432304441</v>
      </c>
    </row>
    <row r="28" spans="1:13" ht="13.8" x14ac:dyDescent="0.25">
      <c r="A28" s="15" t="s">
        <v>23</v>
      </c>
      <c r="B28" s="99">
        <f>'SEKTÖR (U S D)'!B28*1.9547</f>
        <v>2784414.6129658651</v>
      </c>
      <c r="C28" s="99">
        <f>'SEKTÖR (U S D)'!C28*2.1581</f>
        <v>3093000.3697779691</v>
      </c>
      <c r="D28" s="100">
        <f t="shared" si="0"/>
        <v>11.082608005831746</v>
      </c>
      <c r="E28" s="100">
        <f t="shared" si="1"/>
        <v>12.942218924125184</v>
      </c>
      <c r="F28" s="99">
        <f>'SEKTÖR (U S D)'!F28*1.853</f>
        <v>21254119.13990121</v>
      </c>
      <c r="G28" s="99">
        <f>'SEKTÖR (U S D)'!G28*2.1489</f>
        <v>25563666.027322054</v>
      </c>
      <c r="H28" s="100">
        <f t="shared" si="2"/>
        <v>20.276290252510908</v>
      </c>
      <c r="I28" s="100">
        <f t="shared" si="3"/>
        <v>11.371145340517897</v>
      </c>
      <c r="J28" s="99">
        <f>'SEKTÖR (U S D)'!J28*1.8237</f>
        <v>32012579.612652306</v>
      </c>
      <c r="K28" s="99">
        <f>'SEKTÖR (U S D)'!K28*2.1134</f>
        <v>37739684.389986604</v>
      </c>
      <c r="L28" s="100">
        <f t="shared" si="4"/>
        <v>17.890169572809995</v>
      </c>
      <c r="M28" s="100">
        <f t="shared" si="5"/>
        <v>11.366330432304441</v>
      </c>
    </row>
    <row r="29" spans="1:13" s="26" customFormat="1" ht="15.6" x14ac:dyDescent="0.3">
      <c r="A29" s="96" t="s">
        <v>24</v>
      </c>
      <c r="B29" s="97">
        <f>'SEKTÖR (U S D)'!B29*1.9547</f>
        <v>12413032.830723679</v>
      </c>
      <c r="C29" s="97">
        <f>'SEKTÖR (U S D)'!C29*2.1581</f>
        <v>14333505.801854542</v>
      </c>
      <c r="D29" s="98">
        <f t="shared" si="0"/>
        <v>15.471424246760005</v>
      </c>
      <c r="E29" s="98">
        <f t="shared" si="1"/>
        <v>59.976510785589277</v>
      </c>
      <c r="F29" s="97">
        <f>'SEKTÖR (U S D)'!F29*1.853</f>
        <v>107928708.32935299</v>
      </c>
      <c r="G29" s="97">
        <f>'SEKTÖR (U S D)'!G29*2.1489</f>
        <v>132981651.08532941</v>
      </c>
      <c r="H29" s="98">
        <f t="shared" si="2"/>
        <v>23.212491971575709</v>
      </c>
      <c r="I29" s="98">
        <f t="shared" si="3"/>
        <v>59.152458043269441</v>
      </c>
      <c r="J29" s="97">
        <f>'SEKTÖR (U S D)'!J29*1.8237</f>
        <v>158527284.57476908</v>
      </c>
      <c r="K29" s="97">
        <f>'SEKTÖR (U S D)'!K29*2.1134</f>
        <v>195919281.49317479</v>
      </c>
      <c r="L29" s="98">
        <f t="shared" si="4"/>
        <v>23.587104906707619</v>
      </c>
      <c r="M29" s="98">
        <f t="shared" si="5"/>
        <v>59.006410029807967</v>
      </c>
    </row>
    <row r="30" spans="1:13" ht="13.8" x14ac:dyDescent="0.25">
      <c r="A30" s="15" t="s">
        <v>25</v>
      </c>
      <c r="B30" s="99">
        <f>'SEKTÖR (U S D)'!B30*1.9547</f>
        <v>2731368.0237301039</v>
      </c>
      <c r="C30" s="99">
        <f>'SEKTÖR (U S D)'!C30*2.1581</f>
        <v>3365736.5015676711</v>
      </c>
      <c r="D30" s="100">
        <f t="shared" si="0"/>
        <v>23.225302204835778</v>
      </c>
      <c r="E30" s="100">
        <f t="shared" si="1"/>
        <v>14.083444370016343</v>
      </c>
      <c r="F30" s="99">
        <f>'SEKTÖR (U S D)'!F30*1.853</f>
        <v>21184579.454343989</v>
      </c>
      <c r="G30" s="99">
        <f>'SEKTÖR (U S D)'!G30*2.1489</f>
        <v>27323801.247784387</v>
      </c>
      <c r="H30" s="100">
        <f t="shared" si="2"/>
        <v>28.979672722186251</v>
      </c>
      <c r="I30" s="100">
        <f t="shared" si="3"/>
        <v>12.154082865575933</v>
      </c>
      <c r="J30" s="99">
        <f>'SEKTÖR (U S D)'!J30*1.8237</f>
        <v>30774315.328331698</v>
      </c>
      <c r="K30" s="99">
        <f>'SEKTÖR (U S D)'!K30*2.1134</f>
        <v>39399625.033159606</v>
      </c>
      <c r="L30" s="100">
        <f t="shared" si="4"/>
        <v>28.02762502692369</v>
      </c>
      <c r="M30" s="100">
        <f t="shared" si="5"/>
        <v>11.866266617603392</v>
      </c>
    </row>
    <row r="31" spans="1:13" ht="13.8" x14ac:dyDescent="0.25">
      <c r="A31" s="15" t="s">
        <v>26</v>
      </c>
      <c r="B31" s="99">
        <f>'SEKTÖR (U S D)'!B31*1.9547</f>
        <v>2468799.7155410382</v>
      </c>
      <c r="C31" s="99">
        <f>'SEKTÖR (U S D)'!C31*2.1581</f>
        <v>2737902.4340979294</v>
      </c>
      <c r="D31" s="100">
        <f t="shared" si="0"/>
        <v>10.900143776868399</v>
      </c>
      <c r="E31" s="100">
        <f t="shared" si="1"/>
        <v>11.456362256282011</v>
      </c>
      <c r="F31" s="99">
        <f>'SEKTÖR (U S D)'!F31*1.853</f>
        <v>25494132.008843709</v>
      </c>
      <c r="G31" s="99">
        <f>'SEKTÖR (U S D)'!G31*2.1489</f>
        <v>32183967.068502598</v>
      </c>
      <c r="H31" s="100">
        <f t="shared" si="2"/>
        <v>26.240685728536427</v>
      </c>
      <c r="I31" s="100">
        <f t="shared" si="3"/>
        <v>14.315965745259037</v>
      </c>
      <c r="J31" s="99">
        <f>'SEKTÖR (U S D)'!J31*1.8237</f>
        <v>36987860.08275599</v>
      </c>
      <c r="K31" s="99">
        <f>'SEKTÖR (U S D)'!K31*2.1134</f>
        <v>47597521.647781201</v>
      </c>
      <c r="L31" s="100">
        <f t="shared" si="4"/>
        <v>28.684172431947509</v>
      </c>
      <c r="M31" s="100">
        <f t="shared" si="5"/>
        <v>14.335285722500366</v>
      </c>
    </row>
    <row r="32" spans="1:13" ht="13.8" x14ac:dyDescent="0.25">
      <c r="A32" s="15" t="s">
        <v>27</v>
      </c>
      <c r="B32" s="99">
        <f>'SEKTÖR (U S D)'!B32*1.9547</f>
        <v>272154.85612661502</v>
      </c>
      <c r="C32" s="99">
        <f>'SEKTÖR (U S D)'!C32*2.1581</f>
        <v>236849.480786114</v>
      </c>
      <c r="D32" s="100">
        <f t="shared" si="0"/>
        <v>-12.972531830949894</v>
      </c>
      <c r="E32" s="100">
        <f t="shared" si="1"/>
        <v>0.99106287291498629</v>
      </c>
      <c r="F32" s="99">
        <f>'SEKTÖR (U S D)'!F32*1.853</f>
        <v>1541597.60673768</v>
      </c>
      <c r="G32" s="99">
        <f>'SEKTÖR (U S D)'!G32*2.1489</f>
        <v>1708202.843277216</v>
      </c>
      <c r="H32" s="100">
        <f t="shared" si="2"/>
        <v>10.807310274183997</v>
      </c>
      <c r="I32" s="100">
        <f t="shared" si="3"/>
        <v>0.75983713686569154</v>
      </c>
      <c r="J32" s="99">
        <f>'SEKTÖR (U S D)'!J32*1.8237</f>
        <v>1928710.3766913007</v>
      </c>
      <c r="K32" s="99">
        <f>'SEKTÖR (U S D)'!K32*2.1134</f>
        <v>2380880.6577027999</v>
      </c>
      <c r="L32" s="100">
        <f t="shared" si="4"/>
        <v>23.444177336111842</v>
      </c>
      <c r="M32" s="100">
        <f t="shared" si="5"/>
        <v>0.71706684125086695</v>
      </c>
    </row>
    <row r="33" spans="1:13" ht="13.8" x14ac:dyDescent="0.25">
      <c r="A33" s="15" t="s">
        <v>187</v>
      </c>
      <c r="B33" s="99">
        <f>'SEKTÖR (U S D)'!B33*1.9547</f>
        <v>1728408.8845506122</v>
      </c>
      <c r="C33" s="99">
        <f>'SEKTÖR (U S D)'!C33*2.1581</f>
        <v>1850311.68887047</v>
      </c>
      <c r="D33" s="100">
        <f t="shared" si="0"/>
        <v>7.0528915587906553</v>
      </c>
      <c r="E33" s="100">
        <f t="shared" si="1"/>
        <v>7.7423653709257314</v>
      </c>
      <c r="F33" s="99">
        <f>'SEKTÖR (U S D)'!F33*1.853</f>
        <v>13645031.786159029</v>
      </c>
      <c r="G33" s="99">
        <f>'SEKTÖR (U S D)'!G33*2.1489</f>
        <v>16853878.551909477</v>
      </c>
      <c r="H33" s="100">
        <f t="shared" si="2"/>
        <v>23.516594288958505</v>
      </c>
      <c r="I33" s="100">
        <f t="shared" si="3"/>
        <v>7.4968864935244266</v>
      </c>
      <c r="J33" s="99">
        <f>'SEKTÖR (U S D)'!J33*1.8237</f>
        <v>20763087.968115304</v>
      </c>
      <c r="K33" s="99">
        <f>'SEKTÖR (U S D)'!K33*2.1134</f>
        <v>25727232.256319202</v>
      </c>
      <c r="L33" s="100">
        <f t="shared" si="4"/>
        <v>23.908506749222724</v>
      </c>
      <c r="M33" s="100">
        <f t="shared" si="5"/>
        <v>7.7484543832474051</v>
      </c>
    </row>
    <row r="34" spans="1:13" ht="13.8" x14ac:dyDescent="0.25">
      <c r="A34" s="15" t="s">
        <v>28</v>
      </c>
      <c r="B34" s="99">
        <f>'SEKTÖR (U S D)'!B34*1.9547</f>
        <v>755909.66787514207</v>
      </c>
      <c r="C34" s="99">
        <f>'SEKTÖR (U S D)'!C34*2.1581</f>
        <v>992065.9667391621</v>
      </c>
      <c r="D34" s="100">
        <f t="shared" si="0"/>
        <v>31.241338601721303</v>
      </c>
      <c r="E34" s="100">
        <f t="shared" si="1"/>
        <v>4.1511585495328651</v>
      </c>
      <c r="F34" s="99">
        <f>'SEKTÖR (U S D)'!F34*1.853</f>
        <v>6967285.1242120797</v>
      </c>
      <c r="G34" s="99">
        <f>'SEKTÖR (U S D)'!G34*2.1489</f>
        <v>8592932.5736963283</v>
      </c>
      <c r="H34" s="100">
        <f t="shared" si="2"/>
        <v>23.332581062815205</v>
      </c>
      <c r="I34" s="100">
        <f t="shared" si="3"/>
        <v>3.822279836246449</v>
      </c>
      <c r="J34" s="99">
        <f>'SEKTÖR (U S D)'!J34*1.8237</f>
        <v>10152337.603029</v>
      </c>
      <c r="K34" s="99">
        <f>'SEKTÖR (U S D)'!K34*2.1134</f>
        <v>12751088.092324598</v>
      </c>
      <c r="L34" s="100">
        <f t="shared" si="4"/>
        <v>25.597557832594614</v>
      </c>
      <c r="M34" s="100">
        <f t="shared" si="5"/>
        <v>3.8403363189555089</v>
      </c>
    </row>
    <row r="35" spans="1:13" ht="13.8" x14ac:dyDescent="0.25">
      <c r="A35" s="15" t="s">
        <v>29</v>
      </c>
      <c r="B35" s="99">
        <f>'SEKTÖR (U S D)'!B35*1.9547</f>
        <v>989700.30995665502</v>
      </c>
      <c r="C35" s="99">
        <f>'SEKTÖR (U S D)'!C35*2.1581</f>
        <v>1171153.1045137281</v>
      </c>
      <c r="D35" s="100">
        <f t="shared" si="0"/>
        <v>18.334115159064662</v>
      </c>
      <c r="E35" s="100">
        <f t="shared" si="1"/>
        <v>4.9005231361720138</v>
      </c>
      <c r="F35" s="99">
        <f>'SEKTÖR (U S D)'!F35*1.853</f>
        <v>8297707.1257927595</v>
      </c>
      <c r="G35" s="99">
        <f>'SEKTÖR (U S D)'!G35*2.1489</f>
        <v>10277348.863055468</v>
      </c>
      <c r="H35" s="100">
        <f t="shared" si="2"/>
        <v>23.857695954454091</v>
      </c>
      <c r="I35" s="100">
        <f t="shared" si="3"/>
        <v>4.571536316900179</v>
      </c>
      <c r="J35" s="99">
        <f>'SEKTÖR (U S D)'!J35*1.8237</f>
        <v>12151260.763457403</v>
      </c>
      <c r="K35" s="99">
        <f>'SEKTÖR (U S D)'!K35*2.1134</f>
        <v>15077974.444457401</v>
      </c>
      <c r="L35" s="100">
        <f t="shared" si="4"/>
        <v>24.085679156861904</v>
      </c>
      <c r="M35" s="100">
        <f t="shared" si="5"/>
        <v>4.5411413093591486</v>
      </c>
    </row>
    <row r="36" spans="1:13" ht="13.8" x14ac:dyDescent="0.25">
      <c r="A36" s="15" t="s">
        <v>30</v>
      </c>
      <c r="B36" s="99">
        <f>'SEKTÖR (U S D)'!B36*1.9547</f>
        <v>1812267.1826720452</v>
      </c>
      <c r="C36" s="99">
        <f>'SEKTÖR (U S D)'!C36*2.1581</f>
        <v>2070811.2576294991</v>
      </c>
      <c r="D36" s="100">
        <f t="shared" si="0"/>
        <v>14.266333211212876</v>
      </c>
      <c r="E36" s="100">
        <f t="shared" si="1"/>
        <v>8.6650143687851795</v>
      </c>
      <c r="F36" s="99">
        <f>'SEKTÖR (U S D)'!F36*1.853</f>
        <v>17488783.1870532</v>
      </c>
      <c r="G36" s="99">
        <f>'SEKTÖR (U S D)'!G36*2.1489</f>
        <v>19410065.378417648</v>
      </c>
      <c r="H36" s="100">
        <f t="shared" si="2"/>
        <v>10.985796843697837</v>
      </c>
      <c r="I36" s="100">
        <f t="shared" si="3"/>
        <v>8.6339210601110636</v>
      </c>
      <c r="J36" s="99">
        <f>'SEKTÖR (U S D)'!J36*1.8237</f>
        <v>26192291.953000803</v>
      </c>
      <c r="K36" s="99">
        <f>'SEKTÖR (U S D)'!K36*2.1134</f>
        <v>28352171.6598332</v>
      </c>
      <c r="L36" s="100">
        <f t="shared" si="4"/>
        <v>8.2462417214502075</v>
      </c>
      <c r="M36" s="100">
        <f t="shared" si="5"/>
        <v>8.5390261409972545</v>
      </c>
    </row>
    <row r="37" spans="1:13" ht="13.8" x14ac:dyDescent="0.25">
      <c r="A37" s="15" t="s">
        <v>188</v>
      </c>
      <c r="B37" s="99">
        <f>'SEKTÖR (U S D)'!B37*1.9547</f>
        <v>489150.97691695404</v>
      </c>
      <c r="C37" s="99">
        <f>'SEKTÖR (U S D)'!C37*2.1581</f>
        <v>534387.78279487998</v>
      </c>
      <c r="D37" s="100">
        <f t="shared" si="0"/>
        <v>9.2480252545025685</v>
      </c>
      <c r="E37" s="100">
        <f t="shared" si="1"/>
        <v>2.2360694628063271</v>
      </c>
      <c r="F37" s="99">
        <f>'SEKTÖR (U S D)'!F37*1.853</f>
        <v>3957562.2752292803</v>
      </c>
      <c r="G37" s="99">
        <f>'SEKTÖR (U S D)'!G37*2.1489</f>
        <v>4623027.619419612</v>
      </c>
      <c r="H37" s="100">
        <f t="shared" si="2"/>
        <v>16.815031524722578</v>
      </c>
      <c r="I37" s="100">
        <f t="shared" si="3"/>
        <v>2.0563998495937081</v>
      </c>
      <c r="J37" s="99">
        <f>'SEKTÖR (U S D)'!J37*1.8237</f>
        <v>5733891.8763977997</v>
      </c>
      <c r="K37" s="99">
        <f>'SEKTÖR (U S D)'!K37*2.1134</f>
        <v>6695547.8558446001</v>
      </c>
      <c r="L37" s="100">
        <f t="shared" si="4"/>
        <v>16.771435530642428</v>
      </c>
      <c r="M37" s="100">
        <f t="shared" si="5"/>
        <v>2.0165459935597578</v>
      </c>
    </row>
    <row r="38" spans="1:13" ht="13.8" x14ac:dyDescent="0.25">
      <c r="A38" s="15" t="s">
        <v>31</v>
      </c>
      <c r="B38" s="99">
        <f>'SEKTÖR (U S D)'!B38*1.9547</f>
        <v>366168.88070367003</v>
      </c>
      <c r="C38" s="99">
        <f>'SEKTÖR (U S D)'!C38*2.1581</f>
        <v>431400.44964582304</v>
      </c>
      <c r="D38" s="100">
        <f t="shared" si="0"/>
        <v>17.814612977704964</v>
      </c>
      <c r="E38" s="100">
        <f t="shared" si="1"/>
        <v>1.8051336552808366</v>
      </c>
      <c r="F38" s="99">
        <f>'SEKTÖR (U S D)'!F38*1.853</f>
        <v>2643392.6396126999</v>
      </c>
      <c r="G38" s="99">
        <f>'SEKTÖR (U S D)'!G38*2.1489</f>
        <v>3161772.0607122779</v>
      </c>
      <c r="H38" s="100">
        <f t="shared" si="2"/>
        <v>19.610383010506116</v>
      </c>
      <c r="I38" s="100">
        <f t="shared" si="3"/>
        <v>1.4064089867831204</v>
      </c>
      <c r="J38" s="99">
        <f>'SEKTÖR (U S D)'!J38*1.8237</f>
        <v>4009871.9409054006</v>
      </c>
      <c r="K38" s="99">
        <f>'SEKTÖR (U S D)'!K38*2.1134</f>
        <v>4857213.1024879999</v>
      </c>
      <c r="L38" s="100">
        <f t="shared" si="4"/>
        <v>21.131377113037576</v>
      </c>
      <c r="M38" s="100">
        <f t="shared" si="5"/>
        <v>1.4628815793076857</v>
      </c>
    </row>
    <row r="39" spans="1:13" ht="13.8" x14ac:dyDescent="0.25">
      <c r="A39" s="15" t="s">
        <v>189</v>
      </c>
      <c r="B39" s="99">
        <f>'SEKTÖR (U S D)'!B39*1.9547</f>
        <v>177539.90332806201</v>
      </c>
      <c r="C39" s="99">
        <f>'SEKTÖR (U S D)'!C39*2.1581</f>
        <v>213802.23000885002</v>
      </c>
      <c r="D39" s="100">
        <f t="shared" si="0"/>
        <v>20.424888152485764</v>
      </c>
      <c r="E39" s="100">
        <f t="shared" si="1"/>
        <v>0.89462493903269025</v>
      </c>
      <c r="F39" s="99">
        <f>'SEKTÖR (U S D)'!F39*1.853</f>
        <v>1615419.8086246599</v>
      </c>
      <c r="G39" s="99">
        <f>'SEKTÖR (U S D)'!G39*2.1489</f>
        <v>2259621.5416357438</v>
      </c>
      <c r="H39" s="100">
        <f t="shared" si="2"/>
        <v>39.878286100722384</v>
      </c>
      <c r="I39" s="100">
        <f t="shared" si="3"/>
        <v>1.0051173778065823</v>
      </c>
      <c r="J39" s="99">
        <f>'SEKTÖR (U S D)'!J39*1.8237</f>
        <v>2374929.2459010002</v>
      </c>
      <c r="K39" s="99">
        <f>'SEKTÖR (U S D)'!K39*2.1134</f>
        <v>3315223.2132616001</v>
      </c>
      <c r="L39" s="100">
        <f t="shared" si="4"/>
        <v>39.592504449700833</v>
      </c>
      <c r="M39" s="100">
        <f t="shared" si="5"/>
        <v>0.99846946544087967</v>
      </c>
    </row>
    <row r="40" spans="1:13" ht="13.8" x14ac:dyDescent="0.25">
      <c r="A40" s="12" t="s">
        <v>32</v>
      </c>
      <c r="B40" s="99">
        <f>'SEKTÖR (U S D)'!B40*1.9547</f>
        <v>609082.67990406102</v>
      </c>
      <c r="C40" s="99">
        <f>'SEKTÖR (U S D)'!C40*2.1581</f>
        <v>712242.84561164014</v>
      </c>
      <c r="D40" s="100">
        <f t="shared" si="0"/>
        <v>16.936972452381717</v>
      </c>
      <c r="E40" s="100">
        <f t="shared" si="1"/>
        <v>2.9802786075028678</v>
      </c>
      <c r="F40" s="99">
        <f>'SEKTÖR (U S D)'!F40*1.853</f>
        <v>4956074.7727392102</v>
      </c>
      <c r="G40" s="99">
        <f>'SEKTÖR (U S D)'!G40*2.1489</f>
        <v>6421575.1191558326</v>
      </c>
      <c r="H40" s="100">
        <f t="shared" si="2"/>
        <v>29.569778778915477</v>
      </c>
      <c r="I40" s="100">
        <f t="shared" si="3"/>
        <v>2.8564237976247671</v>
      </c>
      <c r="J40" s="99">
        <f>'SEKTÖR (U S D)'!J40*1.8237</f>
        <v>7275603.0754443007</v>
      </c>
      <c r="K40" s="99">
        <f>'SEKTÖR (U S D)'!K40*2.1134</f>
        <v>9537338.3366107997</v>
      </c>
      <c r="L40" s="100">
        <f t="shared" si="4"/>
        <v>31.08656750118795</v>
      </c>
      <c r="M40" s="100">
        <f t="shared" si="5"/>
        <v>2.872428339844991</v>
      </c>
    </row>
    <row r="41" spans="1:13" ht="13.8" x14ac:dyDescent="0.25">
      <c r="A41" s="15" t="s">
        <v>33</v>
      </c>
      <c r="B41" s="99">
        <f>'SEKTÖR (U S D)'!B41*1.9547</f>
        <v>12481.749418721001</v>
      </c>
      <c r="C41" s="99">
        <f>'SEKTÖR (U S D)'!C41*2.1581</f>
        <v>16842.059588774002</v>
      </c>
      <c r="D41" s="100">
        <f t="shared" si="0"/>
        <v>34.9334858742886</v>
      </c>
      <c r="E41" s="100">
        <f t="shared" si="1"/>
        <v>7.047319633741983E-2</v>
      </c>
      <c r="F41" s="99">
        <f>'SEKTÖR (U S D)'!F41*1.853</f>
        <v>137142.54000469</v>
      </c>
      <c r="G41" s="99">
        <f>'SEKTÖR (U S D)'!G41*2.1489</f>
        <v>165458.21776282496</v>
      </c>
      <c r="H41" s="100">
        <f t="shared" si="2"/>
        <v>20.646896110547917</v>
      </c>
      <c r="I41" s="100">
        <f t="shared" si="3"/>
        <v>7.3598576978484945E-2</v>
      </c>
      <c r="J41" s="99">
        <f>'SEKTÖR (U S D)'!J41*1.8237</f>
        <v>183124.3643865</v>
      </c>
      <c r="K41" s="99">
        <f>'SEKTÖR (U S D)'!K41*2.1134</f>
        <v>227465.20184540001</v>
      </c>
      <c r="L41" s="100">
        <f t="shared" si="4"/>
        <v>24.213510642043666</v>
      </c>
      <c r="M41" s="100">
        <f t="shared" si="5"/>
        <v>6.8507320286749218E-2</v>
      </c>
    </row>
    <row r="42" spans="1:13" ht="16.8" x14ac:dyDescent="0.3">
      <c r="A42" s="93" t="s">
        <v>34</v>
      </c>
      <c r="B42" s="94">
        <f>'SEKTÖR (U S D)'!B42*1.9547</f>
        <v>781964.17282227206</v>
      </c>
      <c r="C42" s="94">
        <f>'SEKTÖR (U S D)'!C42*2.1581</f>
        <v>827131.66674156906</v>
      </c>
      <c r="D42" s="101">
        <f t="shared" si="0"/>
        <v>5.7761589966811497</v>
      </c>
      <c r="E42" s="101">
        <f t="shared" si="1"/>
        <v>3.4610144940960335</v>
      </c>
      <c r="F42" s="94">
        <f>'SEKTÖR (U S D)'!F42*1.853</f>
        <v>6204947.0297324695</v>
      </c>
      <c r="G42" s="94">
        <f>'SEKTÖR (U S D)'!G42*2.1489</f>
        <v>6791658.1104264352</v>
      </c>
      <c r="H42" s="101">
        <f t="shared" si="2"/>
        <v>9.4555372976207703</v>
      </c>
      <c r="I42" s="101">
        <f t="shared" si="3"/>
        <v>3.0210428893189674</v>
      </c>
      <c r="J42" s="94">
        <f>'SEKTÖR (U S D)'!J42*1.8237</f>
        <v>8895220.5354612004</v>
      </c>
      <c r="K42" s="94">
        <f>'SEKTÖR (U S D)'!K42*2.1134</f>
        <v>10243196.773689399</v>
      </c>
      <c r="L42" s="101">
        <f t="shared" si="4"/>
        <v>15.153938374595993</v>
      </c>
      <c r="M42" s="101">
        <f t="shared" si="5"/>
        <v>3.0850167693442598</v>
      </c>
    </row>
    <row r="43" spans="1:13" ht="13.8" x14ac:dyDescent="0.25">
      <c r="A43" s="15" t="s">
        <v>35</v>
      </c>
      <c r="B43" s="99">
        <f>'SEKTÖR (U S D)'!B43*1.9547</f>
        <v>781964.17282227206</v>
      </c>
      <c r="C43" s="99">
        <f>'SEKTÖR (U S D)'!C43*2.1581</f>
        <v>827131.66674156906</v>
      </c>
      <c r="D43" s="100">
        <f t="shared" si="0"/>
        <v>5.7761589966811497</v>
      </c>
      <c r="E43" s="100">
        <f t="shared" si="1"/>
        <v>3.4610144940960335</v>
      </c>
      <c r="F43" s="99">
        <f>'SEKTÖR (U S D)'!F43*1.853</f>
        <v>6204947.0297324695</v>
      </c>
      <c r="G43" s="99">
        <f>'SEKTÖR (U S D)'!G43*2.1489</f>
        <v>6791658.1104264352</v>
      </c>
      <c r="H43" s="100">
        <f t="shared" si="2"/>
        <v>9.4555372976207703</v>
      </c>
      <c r="I43" s="100">
        <f t="shared" si="3"/>
        <v>3.0210428893189674</v>
      </c>
      <c r="J43" s="99">
        <f>'SEKTÖR (U S D)'!J43*1.8237</f>
        <v>8895220.5354612004</v>
      </c>
      <c r="K43" s="99">
        <f>'SEKTÖR (U S D)'!K43*2.1134</f>
        <v>10243196.773689399</v>
      </c>
      <c r="L43" s="100">
        <f t="shared" si="4"/>
        <v>15.153938374595993</v>
      </c>
      <c r="M43" s="100">
        <f t="shared" si="5"/>
        <v>3.0850167693442598</v>
      </c>
    </row>
    <row r="44" spans="1:13" ht="17.399999999999999" x14ac:dyDescent="0.3">
      <c r="A44" s="102" t="s">
        <v>36</v>
      </c>
      <c r="B44" s="131">
        <f>'SEKTÖR (U S D)'!B44*1.9547</f>
        <v>20566466.683320787</v>
      </c>
      <c r="C44" s="131">
        <f>'SEKTÖR (U S D)'!C44*2.1581</f>
        <v>23898532.298912082</v>
      </c>
      <c r="D44" s="132">
        <f>(C44-B44)/B44*100</f>
        <v>16.201449023295623</v>
      </c>
      <c r="E44" s="133">
        <f>C44/C$46*100</f>
        <v>100</v>
      </c>
      <c r="F44" s="131">
        <f>'SEKTÖR (U S D)'!F44*1.853</f>
        <v>174822649.27149087</v>
      </c>
      <c r="G44" s="131">
        <f>'SEKTÖR (U S D)'!G44*2.1489</f>
        <v>214112529.12536371</v>
      </c>
      <c r="H44" s="132">
        <f>(G44-F44)/F44*100</f>
        <v>22.474135941537877</v>
      </c>
      <c r="I44" s="132">
        <f t="shared" si="3"/>
        <v>95.240826777669795</v>
      </c>
      <c r="J44" s="131">
        <f>'SEKTÖR (U S D)'!J44*1.8237</f>
        <v>258693410.31818405</v>
      </c>
      <c r="K44" s="131">
        <f>'SEKTÖR (U S D)'!K44*2.1134</f>
        <v>318469201.87602621</v>
      </c>
      <c r="L44" s="132">
        <f>(K44-J44)/J44*100</f>
        <v>23.106808744884528</v>
      </c>
      <c r="M44" s="132">
        <f t="shared" si="5"/>
        <v>95.915645282810686</v>
      </c>
    </row>
    <row r="45" spans="1:13" ht="13.8" x14ac:dyDescent="0.25">
      <c r="A45" s="103" t="s">
        <v>37</v>
      </c>
      <c r="B45" s="99">
        <f>'SEKTÖR (U S D)'!B45*1.9547</f>
        <v>0</v>
      </c>
      <c r="C45" s="99">
        <f>'SEKTÖR (U S D)'!C45*2.1581</f>
        <v>0</v>
      </c>
      <c r="D45" s="100"/>
      <c r="E45" s="100"/>
      <c r="F45" s="99">
        <f>'SEKTÖR (U S D)'!F45*1.853</f>
        <v>9203369.8664561268</v>
      </c>
      <c r="G45" s="99">
        <f>'SEKTÖR (U S D)'!G45*2.1489</f>
        <v>10699178.594465369</v>
      </c>
      <c r="H45" s="100">
        <f>(G45-F45)/F45*100</f>
        <v>16.252837272802363</v>
      </c>
      <c r="I45" s="100">
        <f t="shared" si="3"/>
        <v>4.7591732223302134</v>
      </c>
      <c r="J45" s="99">
        <f>'SEKTÖR (U S D)'!J45*1.8237</f>
        <v>18170559.54883134</v>
      </c>
      <c r="K45" s="99">
        <f>'SEKTÖR (U S D)'!K45*2.1134</f>
        <v>13561303.613467634</v>
      </c>
      <c r="L45" s="100">
        <f>(K45-J45)/J45*100</f>
        <v>-25.366615282137282</v>
      </c>
      <c r="M45" s="100">
        <f t="shared" si="5"/>
        <v>4.0843547171893047</v>
      </c>
    </row>
    <row r="46" spans="1:13" s="27" customFormat="1" ht="17.399999999999999" x14ac:dyDescent="0.3">
      <c r="A46" s="104" t="s">
        <v>38</v>
      </c>
      <c r="B46" s="105">
        <f>'SEKTÖR (U S D)'!B46*1.9547</f>
        <v>20566466.683320787</v>
      </c>
      <c r="C46" s="105">
        <f>'SEKTÖR (U S D)'!C46*2.1581</f>
        <v>23898532.298912082</v>
      </c>
      <c r="D46" s="106">
        <f>(C46-B46)/B46*100</f>
        <v>16.201449023295623</v>
      </c>
      <c r="E46" s="107">
        <f>C46/C$46*100</f>
        <v>100</v>
      </c>
      <c r="F46" s="105">
        <f>'SEKTÖR (U S D)'!F46*1.853</f>
        <v>184026019.13794702</v>
      </c>
      <c r="G46" s="105">
        <f>'SEKTÖR (U S D)'!G46*2.1489</f>
        <v>224811707.71982905</v>
      </c>
      <c r="H46" s="106">
        <f>(G46-F46)/F46*100</f>
        <v>22.163001065250903</v>
      </c>
      <c r="I46" s="107">
        <f t="shared" si="3"/>
        <v>100</v>
      </c>
      <c r="J46" s="105">
        <f>'SEKTÖR (U S D)'!J46*1.8237</f>
        <v>276863969.86701542</v>
      </c>
      <c r="K46" s="105">
        <f>'SEKTÖR (U S D)'!K46*2.1134</f>
        <v>332030505.48949385</v>
      </c>
      <c r="L46" s="106">
        <f>(K46-J46)/J46*100</f>
        <v>19.925501916690809</v>
      </c>
      <c r="M46" s="107">
        <f t="shared" si="5"/>
        <v>100</v>
      </c>
    </row>
    <row r="47" spans="1:13" s="27" customFormat="1" ht="17.399999999999999" x14ac:dyDescent="0.3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5">
      <c r="A48" s="21" t="s">
        <v>185</v>
      </c>
    </row>
    <row r="50" spans="1:1" x14ac:dyDescent="0.25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80" zoomScaleNormal="80" workbookViewId="0">
      <selection activeCell="A49" sqref="A49"/>
    </sheetView>
  </sheetViews>
  <sheetFormatPr defaultColWidth="9.109375" defaultRowHeight="13.2" x14ac:dyDescent="0.25"/>
  <cols>
    <col min="1" max="1" width="48.6640625" style="21" customWidth="1"/>
    <col min="2" max="2" width="14.44140625" style="21" customWidth="1"/>
    <col min="3" max="3" width="17.88671875" style="21" bestFit="1" customWidth="1"/>
    <col min="4" max="4" width="14.44140625" style="21" customWidth="1"/>
    <col min="5" max="5" width="17.88671875" style="21" bestFit="1" customWidth="1"/>
    <col min="6" max="6" width="18" style="21" bestFit="1" customWidth="1"/>
    <col min="7" max="7" width="22.109375" style="21" bestFit="1" customWidth="1"/>
    <col min="8" max="16384" width="9.109375" style="21"/>
  </cols>
  <sheetData>
    <row r="1" spans="1:7" x14ac:dyDescent="0.25">
      <c r="B1" s="23"/>
    </row>
    <row r="2" spans="1:7" x14ac:dyDescent="0.25">
      <c r="B2" s="23"/>
    </row>
    <row r="3" spans="1:7" x14ac:dyDescent="0.25">
      <c r="B3" s="23"/>
    </row>
    <row r="4" spans="1:7" x14ac:dyDescent="0.25">
      <c r="B4" s="23"/>
      <c r="C4" s="23"/>
    </row>
    <row r="5" spans="1:7" ht="24.6" x14ac:dyDescent="0.25">
      <c r="A5" s="149" t="s">
        <v>41</v>
      </c>
      <c r="B5" s="150"/>
      <c r="C5" s="150"/>
      <c r="D5" s="150"/>
      <c r="E5" s="150"/>
      <c r="F5" s="150"/>
      <c r="G5" s="151"/>
    </row>
    <row r="6" spans="1:7" ht="17.399999999999999" x14ac:dyDescent="0.25">
      <c r="A6" s="91"/>
      <c r="B6" s="152" t="s">
        <v>213</v>
      </c>
      <c r="C6" s="152"/>
      <c r="D6" s="152" t="s">
        <v>214</v>
      </c>
      <c r="E6" s="152"/>
      <c r="F6" s="152" t="s">
        <v>186</v>
      </c>
      <c r="G6" s="152"/>
    </row>
    <row r="7" spans="1:7" ht="28.2" x14ac:dyDescent="0.3">
      <c r="A7" s="92" t="s">
        <v>2</v>
      </c>
      <c r="B7" s="108" t="s">
        <v>42</v>
      </c>
      <c r="C7" s="108" t="s">
        <v>43</v>
      </c>
      <c r="D7" s="108" t="s">
        <v>42</v>
      </c>
      <c r="E7" s="108" t="s">
        <v>43</v>
      </c>
      <c r="F7" s="108" t="s">
        <v>42</v>
      </c>
      <c r="G7" s="108" t="s">
        <v>43</v>
      </c>
    </row>
    <row r="8" spans="1:7" ht="16.8" x14ac:dyDescent="0.3">
      <c r="A8" s="93" t="s">
        <v>3</v>
      </c>
      <c r="B8" s="101">
        <f>'SEKTÖR (U S D)'!D8</f>
        <v>14.420044620337203</v>
      </c>
      <c r="C8" s="101">
        <f>'SEKTÖR (TL)'!D8</f>
        <v>26.326238448431855</v>
      </c>
      <c r="D8" s="101">
        <f>'SEKTÖR (U S D)'!H8</f>
        <v>6.4430155254545358</v>
      </c>
      <c r="E8" s="101">
        <f>'SEKTÖR (TL)'!H8</f>
        <v>23.44058071378803</v>
      </c>
      <c r="F8" s="101">
        <f>'SEKTÖR (U S D)'!L8</f>
        <v>8.988670527505052</v>
      </c>
      <c r="G8" s="101">
        <f>'SEKTÖR (TL)'!L8</f>
        <v>26.30183489215834</v>
      </c>
    </row>
    <row r="9" spans="1:7" s="26" customFormat="1" ht="15.6" x14ac:dyDescent="0.3">
      <c r="A9" s="96" t="s">
        <v>4</v>
      </c>
      <c r="B9" s="98">
        <f>'SEKTÖR (U S D)'!D9</f>
        <v>17.322889118229497</v>
      </c>
      <c r="C9" s="98">
        <f>'SEKTÖR (TL)'!D9</f>
        <v>29.531143912646986</v>
      </c>
      <c r="D9" s="98">
        <f>'SEKTÖR (U S D)'!H9</f>
        <v>4.6280347655891809</v>
      </c>
      <c r="E9" s="98">
        <f>'SEKTÖR (TL)'!H9</f>
        <v>21.335771132096383</v>
      </c>
      <c r="F9" s="98">
        <f>'SEKTÖR (U S D)'!L9</f>
        <v>7.149914189213642</v>
      </c>
      <c r="G9" s="98">
        <f>'SEKTÖR (TL)'!L9</f>
        <v>24.170986811144427</v>
      </c>
    </row>
    <row r="10" spans="1:7" ht="13.8" x14ac:dyDescent="0.25">
      <c r="A10" s="15" t="s">
        <v>5</v>
      </c>
      <c r="B10" s="100">
        <f>'SEKTÖR (U S D)'!D10</f>
        <v>7.5472588765413438</v>
      </c>
      <c r="C10" s="100">
        <f>'SEKTÖR (TL)'!D10</f>
        <v>18.738292004636971</v>
      </c>
      <c r="D10" s="100">
        <f>'SEKTÖR (U S D)'!H10</f>
        <v>4.7681866828377686</v>
      </c>
      <c r="E10" s="100">
        <f>'SEKTÖR (TL)'!H10</f>
        <v>21.498303487722634</v>
      </c>
      <c r="F10" s="100">
        <f>'SEKTÖR (U S D)'!L10</f>
        <v>8.7261753136042532</v>
      </c>
      <c r="G10" s="100">
        <f>'SEKTÖR (TL)'!L10</f>
        <v>25.997641557148217</v>
      </c>
    </row>
    <row r="11" spans="1:7" ht="13.8" x14ac:dyDescent="0.25">
      <c r="A11" s="15" t="s">
        <v>6</v>
      </c>
      <c r="B11" s="100">
        <f>'SEKTÖR (U S D)'!D11</f>
        <v>9.5772624968024704</v>
      </c>
      <c r="C11" s="100">
        <f>'SEKTÖR (TL)'!D11</f>
        <v>20.979531485317146</v>
      </c>
      <c r="D11" s="100">
        <f>'SEKTÖR (U S D)'!H11</f>
        <v>2.8326198100577504</v>
      </c>
      <c r="E11" s="100">
        <f>'SEKTÖR (TL)'!H11</f>
        <v>19.253651759219153</v>
      </c>
      <c r="F11" s="100">
        <f>'SEKTÖR (U S D)'!L11</f>
        <v>9.0391323149877305</v>
      </c>
      <c r="G11" s="100">
        <f>'SEKTÖR (TL)'!L11</f>
        <v>26.360312679988525</v>
      </c>
    </row>
    <row r="12" spans="1:7" ht="13.8" x14ac:dyDescent="0.25">
      <c r="A12" s="15" t="s">
        <v>7</v>
      </c>
      <c r="B12" s="100">
        <f>'SEKTÖR (U S D)'!D12</f>
        <v>11.105086741461037</v>
      </c>
      <c r="C12" s="100">
        <f>'SEKTÖR (TL)'!D12</f>
        <v>22.666336367088093</v>
      </c>
      <c r="D12" s="100">
        <f>'SEKTÖR (U S D)'!H12</f>
        <v>11.588558546657751</v>
      </c>
      <c r="E12" s="100">
        <f>'SEKTÖR (TL)'!H12</f>
        <v>29.407800032872544</v>
      </c>
      <c r="F12" s="100">
        <f>'SEKTÖR (U S D)'!L12</f>
        <v>11.123730031372608</v>
      </c>
      <c r="G12" s="100">
        <f>'SEKTÖR (TL)'!L12</f>
        <v>28.776054750399098</v>
      </c>
    </row>
    <row r="13" spans="1:7" ht="13.8" x14ac:dyDescent="0.25">
      <c r="A13" s="15" t="s">
        <v>8</v>
      </c>
      <c r="B13" s="100">
        <f>'SEKTÖR (U S D)'!D13</f>
        <v>-0.81226613811446713</v>
      </c>
      <c r="C13" s="100">
        <f>'SEKTÖR (TL)'!D13</f>
        <v>9.5089008274083877</v>
      </c>
      <c r="D13" s="100">
        <f>'SEKTÖR (U S D)'!H13</f>
        <v>0.67247912948148225</v>
      </c>
      <c r="E13" s="100">
        <f>'SEKTÖR (TL)'!H13</f>
        <v>16.74856470660697</v>
      </c>
      <c r="F13" s="100">
        <f>'SEKTÖR (U S D)'!L13</f>
        <v>-0.2036616275630613</v>
      </c>
      <c r="G13" s="100">
        <f>'SEKTÖR (TL)'!L13</f>
        <v>15.649274286509959</v>
      </c>
    </row>
    <row r="14" spans="1:7" ht="13.8" x14ac:dyDescent="0.25">
      <c r="A14" s="15" t="s">
        <v>9</v>
      </c>
      <c r="B14" s="100">
        <f>'SEKTÖR (U S D)'!D14</f>
        <v>66.17655267565064</v>
      </c>
      <c r="C14" s="100">
        <f>'SEKTÖR (TL)'!D14</f>
        <v>83.468367692905105</v>
      </c>
      <c r="D14" s="100">
        <f>'SEKTÖR (U S D)'!H14</f>
        <v>20.779046449531791</v>
      </c>
      <c r="E14" s="100">
        <f>'SEKTÖR (TL)'!H14</f>
        <v>40.065889322935163</v>
      </c>
      <c r="F14" s="100">
        <f>'SEKTÖR (U S D)'!L14</f>
        <v>12.53999368888973</v>
      </c>
      <c r="G14" s="100">
        <f>'SEKTÖR (TL)'!L14</f>
        <v>30.417295970883124</v>
      </c>
    </row>
    <row r="15" spans="1:7" ht="13.8" x14ac:dyDescent="0.25">
      <c r="A15" s="15" t="s">
        <v>10</v>
      </c>
      <c r="B15" s="100">
        <f>'SEKTÖR (U S D)'!D15</f>
        <v>-52.473147936128171</v>
      </c>
      <c r="C15" s="100">
        <f>'SEKTÖR (TL)'!D15</f>
        <v>-47.527651588969249</v>
      </c>
      <c r="D15" s="100">
        <f>'SEKTÖR (U S D)'!H15</f>
        <v>-52.611778753083328</v>
      </c>
      <c r="E15" s="100">
        <f>'SEKTÖR (TL)'!H15</f>
        <v>-45.04449614813857</v>
      </c>
      <c r="F15" s="100">
        <f>'SEKTÖR (U S D)'!L15</f>
        <v>-35.761905393046945</v>
      </c>
      <c r="G15" s="100">
        <f>'SEKTÖR (TL)'!L15</f>
        <v>-25.557498962365198</v>
      </c>
    </row>
    <row r="16" spans="1:7" ht="13.8" x14ac:dyDescent="0.25">
      <c r="A16" s="15" t="s">
        <v>11</v>
      </c>
      <c r="B16" s="100">
        <f>'SEKTÖR (U S D)'!D16</f>
        <v>125.72649113912762</v>
      </c>
      <c r="C16" s="100">
        <f>'SEKTÖR (TL)'!D16</f>
        <v>149.21488746475228</v>
      </c>
      <c r="D16" s="100">
        <f>'SEKTÖR (U S D)'!H16</f>
        <v>7.009954853595092</v>
      </c>
      <c r="E16" s="100">
        <f>'SEKTÖR (TL)'!H16</f>
        <v>24.098052879055828</v>
      </c>
      <c r="F16" s="100">
        <f>'SEKTÖR (U S D)'!L16</f>
        <v>6.7863179929618589</v>
      </c>
      <c r="G16" s="100">
        <f>'SEKTÖR (TL)'!L16</f>
        <v>23.749632311413922</v>
      </c>
    </row>
    <row r="17" spans="1:7" ht="13.8" x14ac:dyDescent="0.25">
      <c r="A17" s="12" t="s">
        <v>12</v>
      </c>
      <c r="B17" s="100">
        <f>'SEKTÖR (U S D)'!D17</f>
        <v>2.0087514153287152</v>
      </c>
      <c r="C17" s="100">
        <f>'SEKTÖR (TL)'!D17</f>
        <v>12.623464689937535</v>
      </c>
      <c r="D17" s="100">
        <f>'SEKTÖR (U S D)'!H17</f>
        <v>13.741212825103879</v>
      </c>
      <c r="E17" s="100">
        <f>'SEKTÖR (TL)'!H17</f>
        <v>31.904205202302048</v>
      </c>
      <c r="F17" s="100">
        <f>'SEKTÖR (U S D)'!L17</f>
        <v>8.1867994124868293</v>
      </c>
      <c r="G17" s="100">
        <f>'SEKTÖR (TL)'!L17</f>
        <v>25.372584239924144</v>
      </c>
    </row>
    <row r="18" spans="1:7" s="26" customFormat="1" ht="15.6" x14ac:dyDescent="0.3">
      <c r="A18" s="96" t="s">
        <v>13</v>
      </c>
      <c r="B18" s="98">
        <f>'SEKTÖR (U S D)'!D18</f>
        <v>17.518752164779045</v>
      </c>
      <c r="C18" s="98">
        <f>'SEKTÖR (TL)'!D18</f>
        <v>29.747387858397524</v>
      </c>
      <c r="D18" s="98">
        <f>'SEKTÖR (U S D)'!H18</f>
        <v>18.614321040607717</v>
      </c>
      <c r="E18" s="98">
        <f>'SEKTÖR (TL)'!H18</f>
        <v>37.555485420486733</v>
      </c>
      <c r="F18" s="98">
        <f>'SEKTÖR (U S D)'!L18</f>
        <v>17.507331184508384</v>
      </c>
      <c r="G18" s="98">
        <f>'SEKTÖR (TL)'!L18</f>
        <v>36.173709341086791</v>
      </c>
    </row>
    <row r="19" spans="1:7" ht="13.8" x14ac:dyDescent="0.25">
      <c r="A19" s="15" t="s">
        <v>14</v>
      </c>
      <c r="B19" s="100">
        <f>'SEKTÖR (U S D)'!D19</f>
        <v>17.518752164779045</v>
      </c>
      <c r="C19" s="100">
        <f>'SEKTÖR (TL)'!D19</f>
        <v>29.747387858397524</v>
      </c>
      <c r="D19" s="100">
        <f>'SEKTÖR (U S D)'!H19</f>
        <v>18.614321040607717</v>
      </c>
      <c r="E19" s="100">
        <f>'SEKTÖR (TL)'!H19</f>
        <v>37.555485420486733</v>
      </c>
      <c r="F19" s="100">
        <f>'SEKTÖR (U S D)'!L19</f>
        <v>17.507331184508384</v>
      </c>
      <c r="G19" s="100">
        <f>'SEKTÖR (TL)'!L19</f>
        <v>36.173709341086791</v>
      </c>
    </row>
    <row r="20" spans="1:7" s="26" customFormat="1" ht="15.6" x14ac:dyDescent="0.3">
      <c r="A20" s="96" t="s">
        <v>15</v>
      </c>
      <c r="B20" s="98">
        <f>'SEKTÖR (U S D)'!D20</f>
        <v>4.8602132209097304</v>
      </c>
      <c r="C20" s="98">
        <f>'SEKTÖR (TL)'!D20</f>
        <v>15.771640738755449</v>
      </c>
      <c r="D20" s="98">
        <f>'SEKTÖR (U S D)'!H20</f>
        <v>6.8844598635733236</v>
      </c>
      <c r="E20" s="98">
        <f>'SEKTÖR (TL)'!H20</f>
        <v>23.95251797130744</v>
      </c>
      <c r="F20" s="98">
        <f>'SEKTÖR (U S D)'!L20</f>
        <v>11.426077364888858</v>
      </c>
      <c r="G20" s="98">
        <f>'SEKTÖR (TL)'!L20</f>
        <v>29.12643082905965</v>
      </c>
    </row>
    <row r="21" spans="1:7" ht="13.8" x14ac:dyDescent="0.25">
      <c r="A21" s="15" t="s">
        <v>16</v>
      </c>
      <c r="B21" s="100">
        <f>'SEKTÖR (U S D)'!D21</f>
        <v>4.8602132209097304</v>
      </c>
      <c r="C21" s="100">
        <f>'SEKTÖR (TL)'!D21</f>
        <v>15.771640738755449</v>
      </c>
      <c r="D21" s="100">
        <f>'SEKTÖR (U S D)'!H21</f>
        <v>6.8844598635733236</v>
      </c>
      <c r="E21" s="100">
        <f>'SEKTÖR (TL)'!H21</f>
        <v>23.95251797130744</v>
      </c>
      <c r="F21" s="100">
        <f>'SEKTÖR (U S D)'!L21</f>
        <v>11.426077364888858</v>
      </c>
      <c r="G21" s="100">
        <f>'SEKTÖR (TL)'!L21</f>
        <v>29.12643082905965</v>
      </c>
    </row>
    <row r="22" spans="1:7" ht="16.8" x14ac:dyDescent="0.3">
      <c r="A22" s="93" t="s">
        <v>17</v>
      </c>
      <c r="B22" s="101">
        <f>'SEKTÖR (U S D)'!D22</f>
        <v>4.2004915070275608</v>
      </c>
      <c r="C22" s="101">
        <f>'SEKTÖR (TL)'!D22</f>
        <v>15.043270436034256</v>
      </c>
      <c r="D22" s="101">
        <f>'SEKTÖR (U S D)'!H22</f>
        <v>5.9512154222213374</v>
      </c>
      <c r="E22" s="101">
        <f>'SEKTÖR (TL)'!H22</f>
        <v>22.870246530389323</v>
      </c>
      <c r="F22" s="101">
        <f>'SEKTÖR (U S D)'!L22</f>
        <v>6.0372001126515116</v>
      </c>
      <c r="G22" s="101">
        <f>'SEKTÖR (TL)'!L22</f>
        <v>22.881514897229629</v>
      </c>
    </row>
    <row r="23" spans="1:7" s="26" customFormat="1" ht="15.6" x14ac:dyDescent="0.3">
      <c r="A23" s="96" t="s">
        <v>18</v>
      </c>
      <c r="B23" s="98">
        <f>'SEKTÖR (U S D)'!D23</f>
        <v>7.022650643341084</v>
      </c>
      <c r="C23" s="98">
        <f>'SEKTÖR (TL)'!D23</f>
        <v>18.159094670995234</v>
      </c>
      <c r="D23" s="98">
        <f>'SEKTÖR (U S D)'!H23</f>
        <v>7.0035857732694842</v>
      </c>
      <c r="E23" s="98">
        <f>'SEKTÖR (TL)'!H23</f>
        <v>24.090666739438092</v>
      </c>
      <c r="F23" s="98">
        <f>'SEKTÖR (U S D)'!L23</f>
        <v>7.9069080285243762</v>
      </c>
      <c r="G23" s="98">
        <f>'SEKTÖR (TL)'!L23</f>
        <v>25.048231303110914</v>
      </c>
    </row>
    <row r="24" spans="1:7" ht="13.8" x14ac:dyDescent="0.25">
      <c r="A24" s="15" t="s">
        <v>19</v>
      </c>
      <c r="B24" s="100">
        <f>'SEKTÖR (U S D)'!D24</f>
        <v>11.043412061855433</v>
      </c>
      <c r="C24" s="100">
        <f>'SEKTÖR (TL)'!D24</f>
        <v>22.59824401222194</v>
      </c>
      <c r="D24" s="100">
        <f>'SEKTÖR (U S D)'!H24</f>
        <v>8.3980475968196835</v>
      </c>
      <c r="E24" s="100">
        <f>'SEKTÖR (TL)'!H24</f>
        <v>25.707805979927567</v>
      </c>
      <c r="F24" s="100">
        <f>'SEKTÖR (U S D)'!L24</f>
        <v>7.9785859329475377</v>
      </c>
      <c r="G24" s="100">
        <f>'SEKTÖR (TL)'!L24</f>
        <v>25.131295449191931</v>
      </c>
    </row>
    <row r="25" spans="1:7" ht="13.8" x14ac:dyDescent="0.25">
      <c r="A25" s="15" t="s">
        <v>20</v>
      </c>
      <c r="B25" s="100">
        <f>'SEKTÖR (U S D)'!D25</f>
        <v>-9.9289816134530327</v>
      </c>
      <c r="C25" s="100">
        <f>'SEKTÖR (TL)'!D25</f>
        <v>-0.55647169386248752</v>
      </c>
      <c r="D25" s="100">
        <f>'SEKTÖR (U S D)'!H25</f>
        <v>0.46597275886171913</v>
      </c>
      <c r="E25" s="100">
        <f>'SEKTÖR (TL)'!H25</f>
        <v>16.509081954407957</v>
      </c>
      <c r="F25" s="100">
        <f>'SEKTÖR (U S D)'!L25</f>
        <v>7.7046022982008591</v>
      </c>
      <c r="G25" s="100">
        <f>'SEKTÖR (TL)'!L25</f>
        <v>24.813788724580633</v>
      </c>
    </row>
    <row r="26" spans="1:7" ht="13.8" x14ac:dyDescent="0.25">
      <c r="A26" s="15" t="s">
        <v>21</v>
      </c>
      <c r="B26" s="100">
        <f>'SEKTÖR (U S D)'!D26</f>
        <v>10.807732783718153</v>
      </c>
      <c r="C26" s="100">
        <f>'SEKTÖR (TL)'!D26</f>
        <v>22.338040681711853</v>
      </c>
      <c r="D26" s="100">
        <f>'SEKTÖR (U S D)'!H26</f>
        <v>7.213048153449285</v>
      </c>
      <c r="E26" s="100">
        <f>'SEKTÖR (TL)'!H26</f>
        <v>24.333577537478238</v>
      </c>
      <c r="F26" s="100">
        <f>'SEKTÖR (U S D)'!L26</f>
        <v>7.8029713747844038</v>
      </c>
      <c r="G26" s="100">
        <f>'SEKTÖR (TL)'!L26</f>
        <v>24.927784012430411</v>
      </c>
    </row>
    <row r="27" spans="1:7" s="26" customFormat="1" ht="15.6" x14ac:dyDescent="0.3">
      <c r="A27" s="96" t="s">
        <v>22</v>
      </c>
      <c r="B27" s="98">
        <f>'SEKTÖR (U S D)'!D27</f>
        <v>0.61311981326133869</v>
      </c>
      <c r="C27" s="98">
        <f>'SEKTÖR (TL)'!D27</f>
        <v>11.082608005831746</v>
      </c>
      <c r="D27" s="98">
        <f>'SEKTÖR (U S D)'!H27</f>
        <v>3.7144426627124338</v>
      </c>
      <c r="E27" s="98">
        <f>'SEKTÖR (TL)'!H27</f>
        <v>20.276290252510908</v>
      </c>
      <c r="F27" s="98">
        <f>'SEKTÖR (U S D)'!L27</f>
        <v>1.7300568988045784</v>
      </c>
      <c r="G27" s="98">
        <f>'SEKTÖR (TL)'!L27</f>
        <v>17.890169572809995</v>
      </c>
    </row>
    <row r="28" spans="1:7" ht="13.8" x14ac:dyDescent="0.25">
      <c r="A28" s="15" t="s">
        <v>23</v>
      </c>
      <c r="B28" s="100">
        <f>'SEKTÖR (U S D)'!D28</f>
        <v>0.61311981326133869</v>
      </c>
      <c r="C28" s="100">
        <f>'SEKTÖR (TL)'!D28</f>
        <v>11.082608005831746</v>
      </c>
      <c r="D28" s="100">
        <f>'SEKTÖR (U S D)'!H28</f>
        <v>3.7144426627124338</v>
      </c>
      <c r="E28" s="100">
        <f>'SEKTÖR (TL)'!H28</f>
        <v>20.276290252510908</v>
      </c>
      <c r="F28" s="100">
        <f>'SEKTÖR (U S D)'!L28</f>
        <v>1.7300568988045784</v>
      </c>
      <c r="G28" s="100">
        <f>'SEKTÖR (TL)'!L28</f>
        <v>17.890169572809995</v>
      </c>
    </row>
    <row r="29" spans="1:7" s="26" customFormat="1" ht="15.6" x14ac:dyDescent="0.3">
      <c r="A29" s="96" t="s">
        <v>24</v>
      </c>
      <c r="B29" s="98">
        <f>'SEKTÖR (U S D)'!D29</f>
        <v>4.5882920046067168</v>
      </c>
      <c r="C29" s="98">
        <f>'SEKTÖR (TL)'!D29</f>
        <v>15.471424246760005</v>
      </c>
      <c r="D29" s="98">
        <f>'SEKTÖR (U S D)'!H29</f>
        <v>6.2463342283632537</v>
      </c>
      <c r="E29" s="98">
        <f>'SEKTÖR (TL)'!H29</f>
        <v>23.212491971575709</v>
      </c>
      <c r="F29" s="98">
        <f>'SEKTÖR (U S D)'!L29</f>
        <v>6.6460694702198921</v>
      </c>
      <c r="G29" s="98">
        <f>'SEKTÖR (TL)'!L29</f>
        <v>23.587104906707619</v>
      </c>
    </row>
    <row r="30" spans="1:7" ht="13.8" x14ac:dyDescent="0.25">
      <c r="A30" s="15" t="s">
        <v>25</v>
      </c>
      <c r="B30" s="100">
        <f>'SEKTÖR (U S D)'!D30</f>
        <v>11.611370288583709</v>
      </c>
      <c r="C30" s="100">
        <f>'SEKTÖR (TL)'!D30</f>
        <v>23.225302204835778</v>
      </c>
      <c r="D30" s="100">
        <f>'SEKTÖR (U S D)'!H30</f>
        <v>11.219383663367836</v>
      </c>
      <c r="E30" s="100">
        <f>'SEKTÖR (TL)'!H30</f>
        <v>28.979672722186251</v>
      </c>
      <c r="F30" s="100">
        <f>'SEKTÖR (U S D)'!L30</f>
        <v>10.477893329043606</v>
      </c>
      <c r="G30" s="100">
        <f>'SEKTÖR (TL)'!L30</f>
        <v>28.02762502692369</v>
      </c>
    </row>
    <row r="31" spans="1:7" ht="13.8" x14ac:dyDescent="0.25">
      <c r="A31" s="15" t="s">
        <v>26</v>
      </c>
      <c r="B31" s="100">
        <f>'SEKTÖR (U S D)'!D31</f>
        <v>0.4478527596703849</v>
      </c>
      <c r="C31" s="100">
        <f>'SEKTÖR (TL)'!D31</f>
        <v>10.900143776868399</v>
      </c>
      <c r="D31" s="100">
        <f>'SEKTÖR (U S D)'!H31</f>
        <v>8.8575506794071384</v>
      </c>
      <c r="E31" s="100">
        <f>'SEKTÖR (TL)'!H31</f>
        <v>26.240685728536427</v>
      </c>
      <c r="F31" s="100">
        <f>'SEKTÖR (U S D)'!L31</f>
        <v>11.04444272931895</v>
      </c>
      <c r="G31" s="100">
        <f>'SEKTÖR (TL)'!L31</f>
        <v>28.684172431947509</v>
      </c>
    </row>
    <row r="32" spans="1:7" ht="13.8" x14ac:dyDescent="0.25">
      <c r="A32" s="15" t="s">
        <v>27</v>
      </c>
      <c r="B32" s="100">
        <f>'SEKTÖR (U S D)'!D32</f>
        <v>-21.174833404363909</v>
      </c>
      <c r="C32" s="100">
        <f>'SEKTÖR (TL)'!D32</f>
        <v>-12.972531830949894</v>
      </c>
      <c r="D32" s="100">
        <f>'SEKTÖR (U S D)'!H32</f>
        <v>-4.450674327300959</v>
      </c>
      <c r="E32" s="100">
        <f>'SEKTÖR (TL)'!H32</f>
        <v>10.807310274183997</v>
      </c>
      <c r="F32" s="100">
        <f>'SEKTÖR (U S D)'!L32</f>
        <v>6.5227340815118744</v>
      </c>
      <c r="G32" s="100">
        <f>'SEKTÖR (TL)'!L32</f>
        <v>23.444177336111842</v>
      </c>
    </row>
    <row r="33" spans="1:7" ht="13.8" x14ac:dyDescent="0.25">
      <c r="A33" s="15" t="s">
        <v>187</v>
      </c>
      <c r="B33" s="100">
        <f>'SEKTÖR (U S D)'!D33</f>
        <v>-3.0367975858541816</v>
      </c>
      <c r="C33" s="100">
        <f>'SEKTÖR (TL)'!D33</f>
        <v>7.0528915587906553</v>
      </c>
      <c r="D33" s="100">
        <f>'SEKTÖR (U S D)'!H33</f>
        <v>6.5085621561915952</v>
      </c>
      <c r="E33" s="100">
        <f>'SEKTÖR (TL)'!H33</f>
        <v>23.516594288958505</v>
      </c>
      <c r="F33" s="100">
        <f>'SEKTÖR (U S D)'!L33</f>
        <v>6.9234142890874946</v>
      </c>
      <c r="G33" s="100">
        <f>'SEKTÖR (TL)'!L33</f>
        <v>23.908506749222724</v>
      </c>
    </row>
    <row r="34" spans="1:7" ht="13.8" x14ac:dyDescent="0.25">
      <c r="A34" s="15" t="s">
        <v>28</v>
      </c>
      <c r="B34" s="100">
        <f>'SEKTÖR (U S D)'!D34</f>
        <v>18.871898690878371</v>
      </c>
      <c r="C34" s="100">
        <f>'SEKTÖR (TL)'!D34</f>
        <v>31.241338601721303</v>
      </c>
      <c r="D34" s="100">
        <f>'SEKTÖR (U S D)'!H34</f>
        <v>6.3498872490095213</v>
      </c>
      <c r="E34" s="100">
        <f>'SEKTÖR (TL)'!H34</f>
        <v>23.332581062815205</v>
      </c>
      <c r="F34" s="100">
        <f>'SEKTÖR (U S D)'!L34</f>
        <v>8.3809341437034188</v>
      </c>
      <c r="G34" s="100">
        <f>'SEKTÖR (TL)'!L34</f>
        <v>25.597557832594614</v>
      </c>
    </row>
    <row r="35" spans="1:7" ht="13.8" x14ac:dyDescent="0.25">
      <c r="A35" s="15" t="s">
        <v>29</v>
      </c>
      <c r="B35" s="100">
        <f>'SEKTÖR (U S D)'!D35</f>
        <v>7.1811755254268546</v>
      </c>
      <c r="C35" s="100">
        <f>'SEKTÖR (TL)'!D35</f>
        <v>18.334115159064662</v>
      </c>
      <c r="D35" s="100">
        <f>'SEKTÖR (U S D)'!H35</f>
        <v>6.8026946826764565</v>
      </c>
      <c r="E35" s="100">
        <f>'SEKTÖR (TL)'!H35</f>
        <v>23.857695954454091</v>
      </c>
      <c r="F35" s="100">
        <f>'SEKTÖR (U S D)'!L35</f>
        <v>7.0763003115212744</v>
      </c>
      <c r="G35" s="100">
        <f>'SEKTÖR (TL)'!L35</f>
        <v>24.085679156861904</v>
      </c>
    </row>
    <row r="36" spans="1:7" ht="13.8" x14ac:dyDescent="0.25">
      <c r="A36" s="15" t="s">
        <v>30</v>
      </c>
      <c r="B36" s="100">
        <f>'SEKTÖR (U S D)'!D36</f>
        <v>3.496780282636494</v>
      </c>
      <c r="C36" s="100">
        <f>'SEKTÖR (TL)'!D36</f>
        <v>14.266333211212876</v>
      </c>
      <c r="D36" s="100">
        <f>'SEKTÖR (U S D)'!H36</f>
        <v>-4.2967650652091383</v>
      </c>
      <c r="E36" s="100">
        <f>'SEKTÖR (TL)'!H36</f>
        <v>10.985796843697837</v>
      </c>
      <c r="F36" s="100">
        <f>'SEKTÖR (U S D)'!L36</f>
        <v>-6.591903554741771</v>
      </c>
      <c r="G36" s="100">
        <f>'SEKTÖR (TL)'!L36</f>
        <v>8.2462417214502075</v>
      </c>
    </row>
    <row r="37" spans="1:7" ht="13.8" x14ac:dyDescent="0.25">
      <c r="A37" s="15" t="s">
        <v>188</v>
      </c>
      <c r="B37" s="100">
        <f>'SEKTÖR (U S D)'!D37</f>
        <v>-1.0485543000898105</v>
      </c>
      <c r="C37" s="100">
        <f>'SEKTÖR (TL)'!D37</f>
        <v>9.2480252545025685</v>
      </c>
      <c r="D37" s="100">
        <f>'SEKTÖR (U S D)'!H37</f>
        <v>0.72979357592765892</v>
      </c>
      <c r="E37" s="100">
        <f>'SEKTÖR (TL)'!H37</f>
        <v>16.815031524722578</v>
      </c>
      <c r="F37" s="100">
        <f>'SEKTÖR (U S D)'!L37</f>
        <v>0.76467634013087959</v>
      </c>
      <c r="G37" s="100">
        <f>'SEKTÖR (TL)'!L37</f>
        <v>16.771435530642428</v>
      </c>
    </row>
    <row r="38" spans="1:7" ht="13.8" x14ac:dyDescent="0.25">
      <c r="A38" s="12" t="s">
        <v>31</v>
      </c>
      <c r="B38" s="100">
        <f>'SEKTÖR (U S D)'!D38</f>
        <v>6.7106362019924513</v>
      </c>
      <c r="C38" s="100">
        <f>'SEKTÖR (TL)'!D38</f>
        <v>17.814612977704964</v>
      </c>
      <c r="D38" s="100">
        <f>'SEKTÖR (U S D)'!H38</f>
        <v>3.1402297540452468</v>
      </c>
      <c r="E38" s="100">
        <f>'SEKTÖR (TL)'!H38</f>
        <v>19.610383010506116</v>
      </c>
      <c r="F38" s="100">
        <f>'SEKTÖR (U S D)'!L38</f>
        <v>4.5269671813412629</v>
      </c>
      <c r="G38" s="100">
        <f>'SEKTÖR (TL)'!L38</f>
        <v>21.131377113037576</v>
      </c>
    </row>
    <row r="39" spans="1:7" ht="13.8" x14ac:dyDescent="0.25">
      <c r="A39" s="12" t="s">
        <v>189</v>
      </c>
      <c r="B39" s="100">
        <f>'SEKTÖR (U S D)'!D39</f>
        <v>9.0748940603604638</v>
      </c>
      <c r="C39" s="100">
        <f>'SEKTÖR (TL)'!D39</f>
        <v>20.424888152485764</v>
      </c>
      <c r="D39" s="100">
        <f>'SEKTÖR (U S D)'!H39</f>
        <v>20.617275882841728</v>
      </c>
      <c r="E39" s="100">
        <f>'SEKTÖR (TL)'!H39</f>
        <v>39.878286100722384</v>
      </c>
      <c r="F39" s="100">
        <f>'SEKTÖR (U S D)'!L39</f>
        <v>20.457485740947966</v>
      </c>
      <c r="G39" s="100">
        <f>'SEKTÖR (TL)'!L39</f>
        <v>39.592504449700833</v>
      </c>
    </row>
    <row r="40" spans="1:7" ht="13.8" x14ac:dyDescent="0.25">
      <c r="A40" s="12" t="s">
        <v>32</v>
      </c>
      <c r="B40" s="100">
        <f>'SEKTÖR (U S D)'!D40</f>
        <v>5.915712920008585</v>
      </c>
      <c r="C40" s="100">
        <f>'SEKTÖR (TL)'!D40</f>
        <v>16.936972452381717</v>
      </c>
      <c r="D40" s="100">
        <f>'SEKTÖR (U S D)'!H40</f>
        <v>11.728233085453201</v>
      </c>
      <c r="E40" s="100">
        <f>'SEKTÖR (TL)'!H40</f>
        <v>29.569778778915477</v>
      </c>
      <c r="F40" s="100">
        <f>'SEKTÖR (U S D)'!L40</f>
        <v>13.11752302068539</v>
      </c>
      <c r="G40" s="100">
        <f>'SEKTÖR (TL)'!L40</f>
        <v>31.08656750118795</v>
      </c>
    </row>
    <row r="41" spans="1:7" ht="13.8" x14ac:dyDescent="0.25">
      <c r="A41" s="15" t="s">
        <v>33</v>
      </c>
      <c r="B41" s="100">
        <f>'SEKTÖR (U S D)'!D41</f>
        <v>22.21606266552611</v>
      </c>
      <c r="C41" s="100">
        <f>'SEKTÖR (TL)'!D41</f>
        <v>34.9334858742886</v>
      </c>
      <c r="D41" s="100">
        <f>'SEKTÖR (U S D)'!H41</f>
        <v>4.0340167028923277</v>
      </c>
      <c r="E41" s="100">
        <f>'SEKTÖR (TL)'!H41</f>
        <v>20.646896110547917</v>
      </c>
      <c r="F41" s="100">
        <f>'SEKTÖR (U S D)'!L41</f>
        <v>7.1866089514029801</v>
      </c>
      <c r="G41" s="100">
        <f>'SEKTÖR (TL)'!L41</f>
        <v>24.213510642043666</v>
      </c>
    </row>
    <row r="42" spans="1:7" ht="16.8" x14ac:dyDescent="0.3">
      <c r="A42" s="93" t="s">
        <v>34</v>
      </c>
      <c r="B42" s="101">
        <f>'SEKTÖR (U S D)'!D42</f>
        <v>-4.1931986512151216</v>
      </c>
      <c r="C42" s="101">
        <f>'SEKTÖR (TL)'!D42</f>
        <v>5.7761589966811497</v>
      </c>
      <c r="D42" s="101">
        <f>'SEKTÖR (U S D)'!H42</f>
        <v>-5.6163103855501504</v>
      </c>
      <c r="E42" s="101">
        <f>'SEKTÖR (TL)'!H42</f>
        <v>9.4555372976207703</v>
      </c>
      <c r="F42" s="101">
        <f>'SEKTÖR (U S D)'!L42</f>
        <v>-0.63109803456480562</v>
      </c>
      <c r="G42" s="101">
        <f>'SEKTÖR (TL)'!L42</f>
        <v>15.153938374595993</v>
      </c>
    </row>
    <row r="43" spans="1:7" ht="13.8" x14ac:dyDescent="0.25">
      <c r="A43" s="15" t="s">
        <v>35</v>
      </c>
      <c r="B43" s="100">
        <f>'SEKTÖR (U S D)'!D43</f>
        <v>-4.1931986512151216</v>
      </c>
      <c r="C43" s="100">
        <f>'SEKTÖR (TL)'!D43</f>
        <v>5.7761589966811497</v>
      </c>
      <c r="D43" s="100">
        <f>'SEKTÖR (U S D)'!H43</f>
        <v>-5.6163103855501504</v>
      </c>
      <c r="E43" s="100">
        <f>'SEKTÖR (TL)'!H43</f>
        <v>9.4555372976207703</v>
      </c>
      <c r="F43" s="100">
        <f>'SEKTÖR (U S D)'!L43</f>
        <v>-0.63109803456480562</v>
      </c>
      <c r="G43" s="100">
        <f>'SEKTÖR (TL)'!L43</f>
        <v>15.153938374595993</v>
      </c>
    </row>
    <row r="44" spans="1:7" ht="17.399999999999999" x14ac:dyDescent="0.3">
      <c r="A44" s="109" t="s">
        <v>44</v>
      </c>
      <c r="B44" s="110">
        <f>'SEKTÖR (U S D)'!D44</f>
        <v>5.2495122588554484</v>
      </c>
      <c r="C44" s="110">
        <f>'SEKTÖR (TL)'!D44</f>
        <v>16.201449023295623</v>
      </c>
      <c r="D44" s="110">
        <f>'SEKTÖR (U S D)'!H44</f>
        <v>5.6096486107634957</v>
      </c>
      <c r="E44" s="110">
        <f>'SEKTÖR (TL)'!H44</f>
        <v>22.474135941537877</v>
      </c>
      <c r="F44" s="110">
        <f>'SEKTÖR (U S D)'!L44</f>
        <v>6.2316111990375358</v>
      </c>
      <c r="G44" s="110">
        <f>'SEKTÖR (TL)'!L44</f>
        <v>23.106808744884528</v>
      </c>
    </row>
    <row r="45" spans="1:7" ht="13.8" x14ac:dyDescent="0.25">
      <c r="A45" s="103" t="s">
        <v>37</v>
      </c>
      <c r="B45" s="111"/>
      <c r="C45" s="111"/>
      <c r="D45" s="100">
        <f>'SEKTÖR (U S D)'!H45</f>
        <v>0.24501254897985486</v>
      </c>
      <c r="E45" s="100">
        <f>'SEKTÖR (TL)'!H45</f>
        <v>16.252837272802363</v>
      </c>
      <c r="F45" s="100">
        <f>'SEKTÖR (U S D)'!L45</f>
        <v>-35.59718760766242</v>
      </c>
      <c r="G45" s="100">
        <f>'SEKTÖR (TL)'!L45</f>
        <v>-25.366615282137282</v>
      </c>
    </row>
    <row r="46" spans="1:7" s="27" customFormat="1" ht="17.399999999999999" x14ac:dyDescent="0.3">
      <c r="A46" s="104" t="s">
        <v>44</v>
      </c>
      <c r="B46" s="112">
        <f>'SEKTÖR (U S D)'!D46</f>
        <v>5.2495122588554484</v>
      </c>
      <c r="C46" s="112">
        <f>'SEKTÖR (TL)'!D46</f>
        <v>16.201449023295623</v>
      </c>
      <c r="D46" s="112">
        <f>'SEKTÖR (U S D)'!H46</f>
        <v>5.3413564958397188</v>
      </c>
      <c r="E46" s="112">
        <f>'SEKTÖR (TL)'!H46</f>
        <v>22.163001065250903</v>
      </c>
      <c r="F46" s="112">
        <f>'SEKTÖR (U S D)'!L46</f>
        <v>3.486390577017636</v>
      </c>
      <c r="G46" s="112">
        <f>'SEKTÖR (TL)'!L46</f>
        <v>19.925501916690809</v>
      </c>
    </row>
    <row r="47" spans="1:7" s="27" customFormat="1" ht="17.399999999999999" x14ac:dyDescent="0.3">
      <c r="A47" s="28"/>
      <c r="B47" s="30"/>
      <c r="C47" s="30"/>
      <c r="D47" s="30"/>
      <c r="E47" s="30"/>
    </row>
    <row r="48" spans="1:7" ht="13.8" x14ac:dyDescent="0.25">
      <c r="A48" s="33"/>
    </row>
    <row r="49" spans="1:1" x14ac:dyDescent="0.25">
      <c r="A49" s="26" t="s">
        <v>40</v>
      </c>
    </row>
    <row r="50" spans="1:1" x14ac:dyDescent="0.25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N10" sqref="N10"/>
    </sheetView>
  </sheetViews>
  <sheetFormatPr defaultColWidth="9.109375" defaultRowHeight="13.2" x14ac:dyDescent="0.25"/>
  <cols>
    <col min="1" max="1" width="34.88671875" bestFit="1" customWidth="1"/>
    <col min="2" max="2" width="12.6640625" bestFit="1" customWidth="1"/>
    <col min="3" max="3" width="12.88671875" customWidth="1"/>
    <col min="4" max="4" width="12.5546875" bestFit="1" customWidth="1"/>
    <col min="5" max="5" width="13.5546875" bestFit="1" customWidth="1"/>
    <col min="6" max="7" width="12.6640625" bestFit="1" customWidth="1"/>
    <col min="8" max="8" width="12.5546875" customWidth="1"/>
    <col min="9" max="9" width="15" bestFit="1" customWidth="1"/>
    <col min="10" max="11" width="14.109375" bestFit="1" customWidth="1"/>
    <col min="12" max="12" width="12.5546875" bestFit="1" customWidth="1"/>
    <col min="13" max="13" width="15" bestFit="1" customWidth="1"/>
  </cols>
  <sheetData>
    <row r="2" spans="1:13" ht="24.6" x14ac:dyDescent="0.4">
      <c r="C2" s="2" t="s">
        <v>207</v>
      </c>
    </row>
    <row r="6" spans="1:13" ht="22.2" x14ac:dyDescent="0.25">
      <c r="A6" s="153" t="s">
        <v>45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5"/>
    </row>
    <row r="7" spans="1:13" ht="17.399999999999999" x14ac:dyDescent="0.25">
      <c r="A7" s="115"/>
      <c r="B7" s="142" t="s">
        <v>177</v>
      </c>
      <c r="C7" s="142"/>
      <c r="D7" s="142"/>
      <c r="E7" s="142"/>
      <c r="F7" s="142" t="s">
        <v>215</v>
      </c>
      <c r="G7" s="142"/>
      <c r="H7" s="142"/>
      <c r="I7" s="142"/>
      <c r="J7" s="142" t="s">
        <v>180</v>
      </c>
      <c r="K7" s="142"/>
      <c r="L7" s="142"/>
      <c r="M7" s="142"/>
    </row>
    <row r="8" spans="1:13" ht="32.4" x14ac:dyDescent="0.3">
      <c r="A8" s="116" t="s">
        <v>46</v>
      </c>
      <c r="B8" s="6">
        <v>2013</v>
      </c>
      <c r="C8" s="7">
        <v>2014</v>
      </c>
      <c r="D8" s="8" t="s">
        <v>181</v>
      </c>
      <c r="E8" s="8" t="s">
        <v>182</v>
      </c>
      <c r="F8" s="7">
        <v>2013</v>
      </c>
      <c r="G8" s="117">
        <v>2014</v>
      </c>
      <c r="H8" s="8" t="s">
        <v>181</v>
      </c>
      <c r="I8" s="7" t="s">
        <v>182</v>
      </c>
      <c r="J8" s="7" t="s">
        <v>183</v>
      </c>
      <c r="K8" s="117" t="s">
        <v>184</v>
      </c>
      <c r="L8" s="8" t="s">
        <v>181</v>
      </c>
      <c r="M8" s="7" t="s">
        <v>182</v>
      </c>
    </row>
    <row r="9" spans="1:13" ht="22.5" customHeight="1" x14ac:dyDescent="0.3">
      <c r="A9" s="118" t="s">
        <v>47</v>
      </c>
      <c r="B9" s="35">
        <v>939494.14300000004</v>
      </c>
      <c r="C9" s="36">
        <v>957324.31599999999</v>
      </c>
      <c r="D9" s="119">
        <f t="shared" ref="D9:D22" si="0">(C9-B9)/B9*100</f>
        <v>1.8978482338447054</v>
      </c>
      <c r="E9" s="120">
        <f t="shared" ref="E9:E22" si="1">C9/C$22*100</f>
        <v>8.6448890691697144</v>
      </c>
      <c r="F9" s="35">
        <v>8081371.8550000004</v>
      </c>
      <c r="G9" s="36">
        <v>8215111.7569999993</v>
      </c>
      <c r="H9" s="119">
        <f t="shared" ref="H9:H22" si="2">(G9-F9)/F9*100</f>
        <v>1.6549158286442793</v>
      </c>
      <c r="I9" s="120">
        <f t="shared" ref="I9:I22" si="3">G9/G$22*100</f>
        <v>8.2449419129780637</v>
      </c>
      <c r="J9" s="35">
        <v>12720639.102</v>
      </c>
      <c r="K9" s="36">
        <v>12636187.664999999</v>
      </c>
      <c r="L9" s="119">
        <f t="shared" ref="L9:L22" si="4">(K9-J9)/J9*100</f>
        <v>-0.66389303495547636</v>
      </c>
      <c r="M9" s="120">
        <f t="shared" ref="M9:M22" si="5">K9/K$22*100</f>
        <v>8.3855264200813462</v>
      </c>
    </row>
    <row r="10" spans="1:13" ht="22.5" customHeight="1" x14ac:dyDescent="0.3">
      <c r="A10" s="118" t="s">
        <v>197</v>
      </c>
      <c r="B10" s="35">
        <v>112550.883</v>
      </c>
      <c r="C10" s="36">
        <v>108900.997</v>
      </c>
      <c r="D10" s="119">
        <f t="shared" si="0"/>
        <v>-3.2428763797437274</v>
      </c>
      <c r="E10" s="120">
        <f t="shared" si="1"/>
        <v>0.98340449819618281</v>
      </c>
      <c r="F10" s="35">
        <v>972595.03500000003</v>
      </c>
      <c r="G10" s="36">
        <v>1070469.298</v>
      </c>
      <c r="H10" s="119">
        <f t="shared" si="2"/>
        <v>10.063208167621369</v>
      </c>
      <c r="I10" s="120">
        <f t="shared" si="3"/>
        <v>1.0743563134264011</v>
      </c>
      <c r="J10" s="35">
        <v>1425051.3569999998</v>
      </c>
      <c r="K10" s="36">
        <v>1632300.5260000001</v>
      </c>
      <c r="L10" s="119">
        <f t="shared" si="4"/>
        <v>14.543277193623293</v>
      </c>
      <c r="M10" s="120">
        <f t="shared" si="5"/>
        <v>1.0832143007972397</v>
      </c>
    </row>
    <row r="11" spans="1:13" ht="22.5" customHeight="1" x14ac:dyDescent="0.3">
      <c r="A11" s="118" t="s">
        <v>48</v>
      </c>
      <c r="B11" s="35">
        <v>218095.02900000001</v>
      </c>
      <c r="C11" s="36">
        <v>214488.58900000001</v>
      </c>
      <c r="D11" s="119">
        <f t="shared" si="0"/>
        <v>-1.6536094456329871</v>
      </c>
      <c r="E11" s="120">
        <f t="shared" si="1"/>
        <v>1.936888082249167</v>
      </c>
      <c r="F11" s="35">
        <v>2034658.6560000002</v>
      </c>
      <c r="G11" s="36">
        <v>2059140.9359999998</v>
      </c>
      <c r="H11" s="119">
        <f t="shared" si="2"/>
        <v>1.2032622733943024</v>
      </c>
      <c r="I11" s="120">
        <f t="shared" si="3"/>
        <v>2.0666179487441485</v>
      </c>
      <c r="J11" s="35">
        <v>3131373.72</v>
      </c>
      <c r="K11" s="36">
        <v>3121740.6459999997</v>
      </c>
      <c r="L11" s="119">
        <f t="shared" si="4"/>
        <v>-0.3076309269147372</v>
      </c>
      <c r="M11" s="120">
        <f t="shared" si="5"/>
        <v>2.0716247144842326</v>
      </c>
    </row>
    <row r="12" spans="1:13" ht="22.5" customHeight="1" x14ac:dyDescent="0.3">
      <c r="A12" s="118" t="s">
        <v>49</v>
      </c>
      <c r="B12" s="35">
        <v>159689.66500000001</v>
      </c>
      <c r="C12" s="36">
        <v>186532.99</v>
      </c>
      <c r="D12" s="119">
        <f t="shared" si="0"/>
        <v>16.809682079300487</v>
      </c>
      <c r="E12" s="120">
        <f t="shared" si="1"/>
        <v>1.68444170835262</v>
      </c>
      <c r="F12" s="35">
        <v>1354542.0730000001</v>
      </c>
      <c r="G12" s="36">
        <v>1544666.1370000001</v>
      </c>
      <c r="H12" s="119">
        <f t="shared" si="2"/>
        <v>14.036039765004773</v>
      </c>
      <c r="I12" s="120">
        <f t="shared" si="3"/>
        <v>1.5502750237886043</v>
      </c>
      <c r="J12" s="35">
        <v>2026379.5430000003</v>
      </c>
      <c r="K12" s="36">
        <v>2336501.1909999996</v>
      </c>
      <c r="L12" s="119">
        <f t="shared" si="4"/>
        <v>15.304223193098002</v>
      </c>
      <c r="M12" s="120">
        <f t="shared" si="5"/>
        <v>1.550530348797414</v>
      </c>
    </row>
    <row r="13" spans="1:13" ht="22.5" customHeight="1" x14ac:dyDescent="0.3">
      <c r="A13" s="121" t="s">
        <v>50</v>
      </c>
      <c r="B13" s="35">
        <v>95757.573999999993</v>
      </c>
      <c r="C13" s="36">
        <v>77380.45</v>
      </c>
      <c r="D13" s="119">
        <f t="shared" si="0"/>
        <v>-19.191300731992225</v>
      </c>
      <c r="E13" s="120">
        <f t="shared" si="1"/>
        <v>0.6987657110471156</v>
      </c>
      <c r="F13" s="35">
        <v>760862.77100000007</v>
      </c>
      <c r="G13" s="36">
        <v>691011.26099999994</v>
      </c>
      <c r="H13" s="119">
        <f t="shared" si="2"/>
        <v>-9.1805661496874738</v>
      </c>
      <c r="I13" s="120">
        <f t="shared" si="3"/>
        <v>0.69352041416893462</v>
      </c>
      <c r="J13" s="35">
        <v>1182325.612</v>
      </c>
      <c r="K13" s="36">
        <v>1067975.6329999999</v>
      </c>
      <c r="L13" s="119">
        <f t="shared" si="4"/>
        <v>-9.6716148106246091</v>
      </c>
      <c r="M13" s="120">
        <f t="shared" si="5"/>
        <v>0.7087215008154597</v>
      </c>
    </row>
    <row r="14" spans="1:13" ht="22.5" customHeight="1" x14ac:dyDescent="0.3">
      <c r="A14" s="118" t="s">
        <v>51</v>
      </c>
      <c r="B14" s="35">
        <v>891329.13399999996</v>
      </c>
      <c r="C14" s="36">
        <v>957890.70600000001</v>
      </c>
      <c r="D14" s="119">
        <f t="shared" si="0"/>
        <v>7.4676760201131316</v>
      </c>
      <c r="E14" s="120">
        <f t="shared" si="1"/>
        <v>8.6500037190726289</v>
      </c>
      <c r="F14" s="35">
        <v>7876789.9500000002</v>
      </c>
      <c r="G14" s="36">
        <v>8270669.8480000002</v>
      </c>
      <c r="H14" s="119">
        <f t="shared" si="2"/>
        <v>5.0005129056412123</v>
      </c>
      <c r="I14" s="120">
        <f t="shared" si="3"/>
        <v>8.3007017427455221</v>
      </c>
      <c r="J14" s="35">
        <v>11730616.119999999</v>
      </c>
      <c r="K14" s="36">
        <v>12560864.525999999</v>
      </c>
      <c r="L14" s="119">
        <f t="shared" si="4"/>
        <v>7.0776197729672159</v>
      </c>
      <c r="M14" s="120">
        <f t="shared" si="5"/>
        <v>8.3355410772807286</v>
      </c>
    </row>
    <row r="15" spans="1:13" ht="22.5" customHeight="1" x14ac:dyDescent="0.3">
      <c r="A15" s="118" t="s">
        <v>52</v>
      </c>
      <c r="B15" s="35">
        <v>673022.09699999995</v>
      </c>
      <c r="C15" s="36">
        <v>638716.41</v>
      </c>
      <c r="D15" s="119">
        <f t="shared" si="0"/>
        <v>-5.0972601275526799</v>
      </c>
      <c r="E15" s="120">
        <f t="shared" si="1"/>
        <v>5.7677763103097881</v>
      </c>
      <c r="F15" s="35">
        <v>5983882.6960000005</v>
      </c>
      <c r="G15" s="36">
        <v>5762504.3399999999</v>
      </c>
      <c r="H15" s="119">
        <f t="shared" si="2"/>
        <v>-3.699577134892428</v>
      </c>
      <c r="I15" s="120">
        <f t="shared" si="3"/>
        <v>5.7834287544658167</v>
      </c>
      <c r="J15" s="35">
        <v>9046679.4039999992</v>
      </c>
      <c r="K15" s="36">
        <v>9138064.8449999988</v>
      </c>
      <c r="L15" s="119">
        <f t="shared" si="4"/>
        <v>1.0101545210013021</v>
      </c>
      <c r="M15" s="120">
        <f t="shared" si="5"/>
        <v>6.0641299589439139</v>
      </c>
    </row>
    <row r="16" spans="1:13" ht="22.5" customHeight="1" x14ac:dyDescent="0.3">
      <c r="A16" s="118" t="s">
        <v>53</v>
      </c>
      <c r="B16" s="35">
        <v>512182.60800000001</v>
      </c>
      <c r="C16" s="36">
        <v>540286.95499999996</v>
      </c>
      <c r="D16" s="119">
        <f t="shared" si="0"/>
        <v>5.4871732388070367</v>
      </c>
      <c r="E16" s="120">
        <f t="shared" si="1"/>
        <v>4.8789325763814491</v>
      </c>
      <c r="F16" s="35">
        <v>4266782.2620000001</v>
      </c>
      <c r="G16" s="36">
        <v>4557203.9869999997</v>
      </c>
      <c r="H16" s="119">
        <f t="shared" si="2"/>
        <v>6.806574771496968</v>
      </c>
      <c r="I16" s="120">
        <f t="shared" si="3"/>
        <v>4.5737517966679855</v>
      </c>
      <c r="J16" s="35">
        <v>6343924.9990000008</v>
      </c>
      <c r="K16" s="36">
        <v>6863759.1679999996</v>
      </c>
      <c r="L16" s="119">
        <f t="shared" si="4"/>
        <v>8.1942042045254446</v>
      </c>
      <c r="M16" s="120">
        <f t="shared" si="5"/>
        <v>4.5548733027889519</v>
      </c>
    </row>
    <row r="17" spans="1:13" ht="22.5" customHeight="1" x14ac:dyDescent="0.3">
      <c r="A17" s="118" t="s">
        <v>54</v>
      </c>
      <c r="B17" s="35">
        <v>2987974.4249999998</v>
      </c>
      <c r="C17" s="36">
        <v>3234812.983</v>
      </c>
      <c r="D17" s="119">
        <f t="shared" si="0"/>
        <v>8.2610666254280343</v>
      </c>
      <c r="E17" s="120">
        <f t="shared" si="1"/>
        <v>29.211207665120014</v>
      </c>
      <c r="F17" s="35">
        <v>26488528.144000001</v>
      </c>
      <c r="G17" s="36">
        <v>28265483.892999995</v>
      </c>
      <c r="H17" s="119">
        <f t="shared" si="2"/>
        <v>6.7083974592317919</v>
      </c>
      <c r="I17" s="120">
        <f t="shared" si="3"/>
        <v>28.368119598790027</v>
      </c>
      <c r="J17" s="35">
        <v>40139589.431999996</v>
      </c>
      <c r="K17" s="36">
        <v>42366353.631000005</v>
      </c>
      <c r="L17" s="119">
        <f t="shared" si="4"/>
        <v>5.5475510101376182</v>
      </c>
      <c r="M17" s="120">
        <f t="shared" si="5"/>
        <v>28.114822849559179</v>
      </c>
    </row>
    <row r="18" spans="1:13" ht="22.5" customHeight="1" x14ac:dyDescent="0.3">
      <c r="A18" s="118" t="s">
        <v>55</v>
      </c>
      <c r="B18" s="35">
        <v>1624915.544</v>
      </c>
      <c r="C18" s="36">
        <v>1700506.7860000001</v>
      </c>
      <c r="D18" s="119">
        <f t="shared" si="0"/>
        <v>4.6520105170462989</v>
      </c>
      <c r="E18" s="120">
        <f t="shared" si="1"/>
        <v>15.356021236109834</v>
      </c>
      <c r="F18" s="35">
        <v>13220669.132000001</v>
      </c>
      <c r="G18" s="36">
        <v>13964665.969999999</v>
      </c>
      <c r="H18" s="119">
        <f t="shared" si="2"/>
        <v>5.6275278548435095</v>
      </c>
      <c r="I18" s="120">
        <f t="shared" si="3"/>
        <v>14.015373516822075</v>
      </c>
      <c r="J18" s="35">
        <v>19586478.704999998</v>
      </c>
      <c r="K18" s="36">
        <v>20859563.325999998</v>
      </c>
      <c r="L18" s="119">
        <f t="shared" si="4"/>
        <v>6.4998136733736054</v>
      </c>
      <c r="M18" s="120">
        <f t="shared" si="5"/>
        <v>13.842657613104775</v>
      </c>
    </row>
    <row r="19" spans="1:13" ht="22.5" customHeight="1" x14ac:dyDescent="0.3">
      <c r="A19" s="118" t="s">
        <v>56</v>
      </c>
      <c r="B19" s="35">
        <v>79694.127999999997</v>
      </c>
      <c r="C19" s="36">
        <v>107858.697</v>
      </c>
      <c r="D19" s="119">
        <f t="shared" si="0"/>
        <v>35.340833392392476</v>
      </c>
      <c r="E19" s="120">
        <f t="shared" si="1"/>
        <v>0.97399225646555943</v>
      </c>
      <c r="F19" s="35">
        <v>790150.08499999996</v>
      </c>
      <c r="G19" s="36">
        <v>934069.98199999996</v>
      </c>
      <c r="H19" s="119">
        <f t="shared" si="2"/>
        <v>18.214248119710071</v>
      </c>
      <c r="I19" s="120">
        <f t="shared" si="3"/>
        <v>0.93746171349211815</v>
      </c>
      <c r="J19" s="35">
        <v>1334938.0829999999</v>
      </c>
      <c r="K19" s="36">
        <v>1534398.7379999999</v>
      </c>
      <c r="L19" s="119">
        <f t="shared" si="4"/>
        <v>14.941566020182229</v>
      </c>
      <c r="M19" s="120">
        <f t="shared" si="5"/>
        <v>1.0182454944126123</v>
      </c>
    </row>
    <row r="20" spans="1:13" ht="22.5" customHeight="1" x14ac:dyDescent="0.3">
      <c r="A20" s="118" t="s">
        <v>57</v>
      </c>
      <c r="B20" s="35">
        <v>869130.02500000002</v>
      </c>
      <c r="C20" s="36">
        <v>944663.06599999999</v>
      </c>
      <c r="D20" s="119">
        <f t="shared" si="0"/>
        <v>8.690649135035919</v>
      </c>
      <c r="E20" s="120">
        <f t="shared" si="1"/>
        <v>8.5305546686978211</v>
      </c>
      <c r="F20" s="35">
        <v>7648643.9350000005</v>
      </c>
      <c r="G20" s="36">
        <v>8519369.773</v>
      </c>
      <c r="H20" s="119">
        <f t="shared" si="2"/>
        <v>11.384055074332592</v>
      </c>
      <c r="I20" s="120">
        <f t="shared" si="3"/>
        <v>8.5503047300256121</v>
      </c>
      <c r="J20" s="35">
        <v>11351883.751999998</v>
      </c>
      <c r="K20" s="36">
        <v>12780541.912</v>
      </c>
      <c r="L20" s="119">
        <f t="shared" si="4"/>
        <v>12.58520780525345</v>
      </c>
      <c r="M20" s="120">
        <f t="shared" si="5"/>
        <v>8.4813216380822851</v>
      </c>
    </row>
    <row r="21" spans="1:13" ht="22.5" customHeight="1" x14ac:dyDescent="0.3">
      <c r="A21" s="118" t="s">
        <v>58</v>
      </c>
      <c r="B21" s="35">
        <v>1357711.1129999999</v>
      </c>
      <c r="C21" s="36">
        <v>1404513.2879999999</v>
      </c>
      <c r="D21" s="119">
        <f t="shared" si="0"/>
        <v>3.4471379479678785</v>
      </c>
      <c r="E21" s="120">
        <f t="shared" si="1"/>
        <v>12.683122498828093</v>
      </c>
      <c r="F21" s="35">
        <v>14866259.66</v>
      </c>
      <c r="G21" s="36">
        <v>15783833.35</v>
      </c>
      <c r="H21" s="119">
        <f t="shared" si="2"/>
        <v>6.1721893131523542</v>
      </c>
      <c r="I21" s="120">
        <f t="shared" si="3"/>
        <v>15.841146533884695</v>
      </c>
      <c r="J21" s="35">
        <v>21830978.495999999</v>
      </c>
      <c r="K21" s="36">
        <v>23792302.481999997</v>
      </c>
      <c r="L21" s="119">
        <f t="shared" si="4"/>
        <v>8.9841322795465306</v>
      </c>
      <c r="M21" s="120">
        <f t="shared" si="5"/>
        <v>15.788858661064999</v>
      </c>
    </row>
    <row r="22" spans="1:13" ht="24" customHeight="1" x14ac:dyDescent="0.3">
      <c r="A22" s="122" t="s">
        <v>59</v>
      </c>
      <c r="B22" s="123">
        <v>10521546.367999999</v>
      </c>
      <c r="C22" s="97">
        <v>11073876.233000001</v>
      </c>
      <c r="D22" s="124">
        <f t="shared" si="0"/>
        <v>5.249512245460858</v>
      </c>
      <c r="E22" s="125">
        <f t="shared" si="1"/>
        <v>100</v>
      </c>
      <c r="F22" s="123">
        <v>94345736.254000008</v>
      </c>
      <c r="G22" s="97">
        <v>99638200.53199999</v>
      </c>
      <c r="H22" s="124">
        <f t="shared" si="2"/>
        <v>5.6096486053714969</v>
      </c>
      <c r="I22" s="125">
        <f t="shared" si="3"/>
        <v>100</v>
      </c>
      <c r="J22" s="123">
        <v>141850858.32499999</v>
      </c>
      <c r="K22" s="97">
        <v>150690452</v>
      </c>
      <c r="L22" s="124">
        <f t="shared" si="4"/>
        <v>6.2316109887380993</v>
      </c>
      <c r="M22" s="125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J34" sqref="J34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7"/>
    </row>
    <row r="8" spans="9:9" x14ac:dyDescent="0.25">
      <c r="I8" s="37"/>
    </row>
    <row r="9" spans="9:9" x14ac:dyDescent="0.25">
      <c r="I9" s="37"/>
    </row>
    <row r="10" spans="9:9" x14ac:dyDescent="0.25">
      <c r="I10" s="37"/>
    </row>
    <row r="17" spans="3:14" ht="12.75" customHeight="1" x14ac:dyDescent="0.25"/>
    <row r="21" spans="3:14" x14ac:dyDescent="0.25">
      <c r="C21" s="130" t="s">
        <v>192</v>
      </c>
    </row>
    <row r="22" spans="3:14" x14ac:dyDescent="0.25">
      <c r="C22" s="1" t="s">
        <v>202</v>
      </c>
    </row>
    <row r="24" spans="3:14" x14ac:dyDescent="0.25">
      <c r="H24" s="37"/>
      <c r="I24" s="37"/>
    </row>
    <row r="25" spans="3:14" x14ac:dyDescent="0.25">
      <c r="H25" s="37"/>
      <c r="I25" s="37"/>
    </row>
    <row r="26" spans="3:14" x14ac:dyDescent="0.25">
      <c r="H26" s="156"/>
      <c r="I26" s="156"/>
      <c r="N26" t="s">
        <v>60</v>
      </c>
    </row>
    <row r="27" spans="3:14" x14ac:dyDescent="0.25">
      <c r="H27" s="156"/>
      <c r="I27" s="156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7"/>
      <c r="I37" s="37"/>
    </row>
    <row r="38" spans="8:9" x14ac:dyDescent="0.25">
      <c r="H38" s="37"/>
      <c r="I38" s="37"/>
    </row>
    <row r="39" spans="8:9" x14ac:dyDescent="0.25">
      <c r="H39" s="156"/>
      <c r="I39" s="156"/>
    </row>
    <row r="40" spans="8:9" x14ac:dyDescent="0.25">
      <c r="H40" s="156"/>
      <c r="I40" s="156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7"/>
      <c r="I49" s="37"/>
    </row>
    <row r="50" spans="3:9" x14ac:dyDescent="0.25">
      <c r="H50" s="37"/>
      <c r="I50" s="37"/>
    </row>
    <row r="51" spans="3:9" x14ac:dyDescent="0.25">
      <c r="H51" s="156"/>
      <c r="I51" s="156"/>
    </row>
    <row r="52" spans="3:9" x14ac:dyDescent="0.25">
      <c r="H52" s="156"/>
      <c r="I52" s="156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5" sqref="O25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9" width="9.109375" bestFit="1" customWidth="1"/>
    <col min="10" max="10" width="10.109375" bestFit="1" customWidth="1"/>
    <col min="11" max="11" width="6.88671875" bestFit="1" customWidth="1"/>
    <col min="12" max="12" width="5.5546875" bestFit="1" customWidth="1"/>
    <col min="13" max="13" width="7" bestFit="1" customWidth="1"/>
    <col min="14" max="14" width="7.88671875" bestFit="1" customWidth="1"/>
    <col min="15" max="15" width="11.6640625" bestFit="1" customWidth="1"/>
    <col min="16" max="16" width="6.6640625" bestFit="1" customWidth="1"/>
  </cols>
  <sheetData>
    <row r="1" spans="1:16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5">
      <c r="A3" s="87"/>
      <c r="B3" s="37" t="s">
        <v>179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8" customFormat="1" x14ac:dyDescent="0.25">
      <c r="A4" s="113"/>
      <c r="B4" s="134" t="s">
        <v>178</v>
      </c>
      <c r="C4" s="134" t="s">
        <v>61</v>
      </c>
      <c r="D4" s="134" t="s">
        <v>62</v>
      </c>
      <c r="E4" s="134" t="s">
        <v>63</v>
      </c>
      <c r="F4" s="134" t="s">
        <v>64</v>
      </c>
      <c r="G4" s="134" t="s">
        <v>65</v>
      </c>
      <c r="H4" s="134" t="s">
        <v>66</v>
      </c>
      <c r="I4" s="134" t="s">
        <v>1</v>
      </c>
      <c r="J4" s="134" t="s">
        <v>177</v>
      </c>
      <c r="K4" s="134" t="s">
        <v>67</v>
      </c>
      <c r="L4" s="134" t="s">
        <v>68</v>
      </c>
      <c r="M4" s="134" t="s">
        <v>69</v>
      </c>
      <c r="N4" s="134" t="s">
        <v>70</v>
      </c>
      <c r="O4" s="135" t="s">
        <v>176</v>
      </c>
      <c r="P4" s="135" t="s">
        <v>175</v>
      </c>
    </row>
    <row r="5" spans="1:16" x14ac:dyDescent="0.25">
      <c r="A5" s="126" t="s">
        <v>174</v>
      </c>
      <c r="B5" s="127" t="s">
        <v>71</v>
      </c>
      <c r="C5" s="136">
        <v>1245954.4169999999</v>
      </c>
      <c r="D5" s="136">
        <v>1151119.9210000001</v>
      </c>
      <c r="E5" s="136">
        <v>1308274.8770000001</v>
      </c>
      <c r="F5" s="136">
        <v>1246651.6910000001</v>
      </c>
      <c r="G5" s="136">
        <v>1346909.46</v>
      </c>
      <c r="H5" s="136">
        <v>1234929.4650000001</v>
      </c>
      <c r="I5" s="136">
        <v>1330493.0379999999</v>
      </c>
      <c r="J5" s="136">
        <v>1104025.561</v>
      </c>
      <c r="K5" s="128"/>
      <c r="L5" s="128"/>
      <c r="M5" s="128"/>
      <c r="N5" s="128"/>
      <c r="O5" s="136">
        <f t="shared" ref="O5:O24" si="0">SUM(C5:N5)</f>
        <v>9968358.4299999997</v>
      </c>
      <c r="P5" s="129">
        <f t="shared" ref="P5:P24" si="1">O5/O$26*100</f>
        <v>10.004554853635037</v>
      </c>
    </row>
    <row r="6" spans="1:16" x14ac:dyDescent="0.25">
      <c r="A6" s="126" t="s">
        <v>173</v>
      </c>
      <c r="B6" s="127" t="s">
        <v>72</v>
      </c>
      <c r="C6" s="136">
        <v>1016044.738</v>
      </c>
      <c r="D6" s="136">
        <v>1002504.189</v>
      </c>
      <c r="E6" s="136">
        <v>989425.58400000003</v>
      </c>
      <c r="F6" s="136">
        <v>1003568.684</v>
      </c>
      <c r="G6" s="136">
        <v>1025277.363</v>
      </c>
      <c r="H6" s="136">
        <v>726087.09699999995</v>
      </c>
      <c r="I6" s="136">
        <v>569408.39899999998</v>
      </c>
      <c r="J6" s="136">
        <v>631740.35400000005</v>
      </c>
      <c r="K6" s="128"/>
      <c r="L6" s="128"/>
      <c r="M6" s="128"/>
      <c r="N6" s="128"/>
      <c r="O6" s="136">
        <f t="shared" si="0"/>
        <v>6964056.4080000008</v>
      </c>
      <c r="P6" s="129">
        <f t="shared" si="1"/>
        <v>6.9893438149218516</v>
      </c>
    </row>
    <row r="7" spans="1:16" x14ac:dyDescent="0.25">
      <c r="A7" s="126" t="s">
        <v>172</v>
      </c>
      <c r="B7" s="127" t="s">
        <v>73</v>
      </c>
      <c r="C7" s="136">
        <v>764067.44799999997</v>
      </c>
      <c r="D7" s="136">
        <v>707893.60800000001</v>
      </c>
      <c r="E7" s="136">
        <v>788581.36600000004</v>
      </c>
      <c r="F7" s="136">
        <v>838666.42299999995</v>
      </c>
      <c r="G7" s="136">
        <v>808435.87</v>
      </c>
      <c r="H7" s="136">
        <v>829510.92200000002</v>
      </c>
      <c r="I7" s="136">
        <v>892088.57200000004</v>
      </c>
      <c r="J7" s="136">
        <v>734947.10499999998</v>
      </c>
      <c r="K7" s="128"/>
      <c r="L7" s="128"/>
      <c r="M7" s="128"/>
      <c r="N7" s="128"/>
      <c r="O7" s="136">
        <f t="shared" si="0"/>
        <v>6364191.3139999993</v>
      </c>
      <c r="P7" s="129">
        <f t="shared" si="1"/>
        <v>6.3873005316824907</v>
      </c>
    </row>
    <row r="8" spans="1:16" x14ac:dyDescent="0.25">
      <c r="A8" s="126" t="s">
        <v>171</v>
      </c>
      <c r="B8" s="127" t="s">
        <v>75</v>
      </c>
      <c r="C8" s="136">
        <v>591563.049</v>
      </c>
      <c r="D8" s="136">
        <v>604818.946</v>
      </c>
      <c r="E8" s="136">
        <v>616184.48199999996</v>
      </c>
      <c r="F8" s="136">
        <v>627725.31999999995</v>
      </c>
      <c r="G8" s="136">
        <v>620202.31999999995</v>
      </c>
      <c r="H8" s="136">
        <v>625518.74699999997</v>
      </c>
      <c r="I8" s="136">
        <v>586736.90500000003</v>
      </c>
      <c r="J8" s="136">
        <v>412611.09499999997</v>
      </c>
      <c r="K8" s="128"/>
      <c r="L8" s="128"/>
      <c r="M8" s="128"/>
      <c r="N8" s="128"/>
      <c r="O8" s="136">
        <f t="shared" si="0"/>
        <v>4685360.8639999991</v>
      </c>
      <c r="P8" s="129">
        <f t="shared" si="1"/>
        <v>4.7023740269904044</v>
      </c>
    </row>
    <row r="9" spans="1:16" x14ac:dyDescent="0.25">
      <c r="A9" s="126" t="s">
        <v>170</v>
      </c>
      <c r="B9" s="127" t="s">
        <v>76</v>
      </c>
      <c r="C9" s="136">
        <v>504641.603</v>
      </c>
      <c r="D9" s="136">
        <v>526687.59699999995</v>
      </c>
      <c r="E9" s="136">
        <v>584170.152</v>
      </c>
      <c r="F9" s="136">
        <v>561536.87300000002</v>
      </c>
      <c r="G9" s="136">
        <v>516491.03600000002</v>
      </c>
      <c r="H9" s="136">
        <v>671258.87300000002</v>
      </c>
      <c r="I9" s="136">
        <v>569860.61499999999</v>
      </c>
      <c r="J9" s="136">
        <v>442926.87300000002</v>
      </c>
      <c r="K9" s="128"/>
      <c r="L9" s="128"/>
      <c r="M9" s="128"/>
      <c r="N9" s="128"/>
      <c r="O9" s="136">
        <f t="shared" si="0"/>
        <v>4377573.6219999995</v>
      </c>
      <c r="P9" s="129">
        <f t="shared" si="1"/>
        <v>4.3934691689376599</v>
      </c>
    </row>
    <row r="10" spans="1:16" x14ac:dyDescent="0.25">
      <c r="A10" s="126" t="s">
        <v>169</v>
      </c>
      <c r="B10" s="127" t="s">
        <v>74</v>
      </c>
      <c r="C10" s="136">
        <v>463858.038</v>
      </c>
      <c r="D10" s="136">
        <v>487719.12199999997</v>
      </c>
      <c r="E10" s="136">
        <v>486509.37900000002</v>
      </c>
      <c r="F10" s="136">
        <v>539863.01699999999</v>
      </c>
      <c r="G10" s="136">
        <v>533172.08100000001</v>
      </c>
      <c r="H10" s="136">
        <v>503108.97899999999</v>
      </c>
      <c r="I10" s="136">
        <v>535901.15</v>
      </c>
      <c r="J10" s="136">
        <v>498916.83899999998</v>
      </c>
      <c r="K10" s="128"/>
      <c r="L10" s="128"/>
      <c r="M10" s="128"/>
      <c r="N10" s="128"/>
      <c r="O10" s="136">
        <f t="shared" si="0"/>
        <v>4049048.605</v>
      </c>
      <c r="P10" s="129">
        <f t="shared" si="1"/>
        <v>4.0637512342899305</v>
      </c>
    </row>
    <row r="11" spans="1:16" x14ac:dyDescent="0.25">
      <c r="A11" s="126" t="s">
        <v>168</v>
      </c>
      <c r="B11" s="127" t="s">
        <v>77</v>
      </c>
      <c r="C11" s="136">
        <v>466317.40299999999</v>
      </c>
      <c r="D11" s="136">
        <v>448217.17700000003</v>
      </c>
      <c r="E11" s="136">
        <v>440005.45</v>
      </c>
      <c r="F11" s="136">
        <v>501469.58299999998</v>
      </c>
      <c r="G11" s="136">
        <v>535012.272</v>
      </c>
      <c r="H11" s="136">
        <v>516529.69699999999</v>
      </c>
      <c r="I11" s="136">
        <v>507687.93900000001</v>
      </c>
      <c r="J11" s="136">
        <v>514379.83500000002</v>
      </c>
      <c r="K11" s="128"/>
      <c r="L11" s="128"/>
      <c r="M11" s="128"/>
      <c r="N11" s="128"/>
      <c r="O11" s="136">
        <f t="shared" si="0"/>
        <v>3929619.3559999997</v>
      </c>
      <c r="P11" s="129">
        <f t="shared" si="1"/>
        <v>3.9438883219418899</v>
      </c>
    </row>
    <row r="12" spans="1:16" x14ac:dyDescent="0.25">
      <c r="A12" s="126" t="s">
        <v>167</v>
      </c>
      <c r="B12" s="127" t="s">
        <v>78</v>
      </c>
      <c r="C12" s="136">
        <v>331779.03999999998</v>
      </c>
      <c r="D12" s="136">
        <v>347089.04100000003</v>
      </c>
      <c r="E12" s="136">
        <v>422348.565</v>
      </c>
      <c r="F12" s="136">
        <v>453119.30900000001</v>
      </c>
      <c r="G12" s="136">
        <v>429564.73800000001</v>
      </c>
      <c r="H12" s="136">
        <v>378581.31599999999</v>
      </c>
      <c r="I12" s="136">
        <v>435079.56699999998</v>
      </c>
      <c r="J12" s="136">
        <v>347322.92599999998</v>
      </c>
      <c r="K12" s="128"/>
      <c r="L12" s="128"/>
      <c r="M12" s="128"/>
      <c r="N12" s="128"/>
      <c r="O12" s="136">
        <f t="shared" si="0"/>
        <v>3144884.5019999999</v>
      </c>
      <c r="P12" s="129">
        <f t="shared" si="1"/>
        <v>3.1563039922317189</v>
      </c>
    </row>
    <row r="13" spans="1:16" x14ac:dyDescent="0.25">
      <c r="A13" s="126" t="s">
        <v>166</v>
      </c>
      <c r="B13" s="127" t="s">
        <v>165</v>
      </c>
      <c r="C13" s="136">
        <v>311924.54499999998</v>
      </c>
      <c r="D13" s="136">
        <v>279311.61700000003</v>
      </c>
      <c r="E13" s="136">
        <v>317042.67200000002</v>
      </c>
      <c r="F13" s="136">
        <v>269746.64600000001</v>
      </c>
      <c r="G13" s="136">
        <v>291147.91800000001</v>
      </c>
      <c r="H13" s="136">
        <v>293049.64799999999</v>
      </c>
      <c r="I13" s="136">
        <v>285458.3</v>
      </c>
      <c r="J13" s="136">
        <v>244022.20199999999</v>
      </c>
      <c r="K13" s="128"/>
      <c r="L13" s="128"/>
      <c r="M13" s="128"/>
      <c r="N13" s="128"/>
      <c r="O13" s="136">
        <f t="shared" si="0"/>
        <v>2291703.548</v>
      </c>
      <c r="P13" s="129">
        <f t="shared" si="1"/>
        <v>2.3000250257088757</v>
      </c>
    </row>
    <row r="14" spans="1:16" x14ac:dyDescent="0.25">
      <c r="A14" s="126" t="s">
        <v>164</v>
      </c>
      <c r="B14" s="127" t="s">
        <v>80</v>
      </c>
      <c r="C14" s="136">
        <v>233189.83100000001</v>
      </c>
      <c r="D14" s="136">
        <v>281037.69900000002</v>
      </c>
      <c r="E14" s="136">
        <v>283332.31099999999</v>
      </c>
      <c r="F14" s="136">
        <v>323001.08399999997</v>
      </c>
      <c r="G14" s="136">
        <v>280516.46299999999</v>
      </c>
      <c r="H14" s="136">
        <v>259953.50200000001</v>
      </c>
      <c r="I14" s="136">
        <v>183809.12700000001</v>
      </c>
      <c r="J14" s="136">
        <v>262848.14500000002</v>
      </c>
      <c r="K14" s="128"/>
      <c r="L14" s="128"/>
      <c r="M14" s="128"/>
      <c r="N14" s="128"/>
      <c r="O14" s="136">
        <f t="shared" si="0"/>
        <v>2107688.1620000005</v>
      </c>
      <c r="P14" s="129">
        <f t="shared" si="1"/>
        <v>2.1153414555826937</v>
      </c>
    </row>
    <row r="15" spans="1:16" x14ac:dyDescent="0.25">
      <c r="A15" s="126" t="s">
        <v>162</v>
      </c>
      <c r="B15" s="127" t="s">
        <v>160</v>
      </c>
      <c r="C15" s="136">
        <v>244100.00399999999</v>
      </c>
      <c r="D15" s="136">
        <v>230757.12599999999</v>
      </c>
      <c r="E15" s="136">
        <v>189112.02</v>
      </c>
      <c r="F15" s="136">
        <v>226908.56099999999</v>
      </c>
      <c r="G15" s="136">
        <v>298034.46100000001</v>
      </c>
      <c r="H15" s="136">
        <v>294325.93800000002</v>
      </c>
      <c r="I15" s="136">
        <v>305788.73100000003</v>
      </c>
      <c r="J15" s="136">
        <v>306985.99099999998</v>
      </c>
      <c r="K15" s="128"/>
      <c r="L15" s="128"/>
      <c r="M15" s="128"/>
      <c r="N15" s="128"/>
      <c r="O15" s="136">
        <f t="shared" si="0"/>
        <v>2096012.8319999999</v>
      </c>
      <c r="P15" s="129">
        <f t="shared" si="1"/>
        <v>2.1036237309202495</v>
      </c>
    </row>
    <row r="16" spans="1:16" x14ac:dyDescent="0.25">
      <c r="A16" s="126" t="s">
        <v>161</v>
      </c>
      <c r="B16" s="127" t="s">
        <v>148</v>
      </c>
      <c r="C16" s="136">
        <v>211219.299</v>
      </c>
      <c r="D16" s="136">
        <v>246654.799</v>
      </c>
      <c r="E16" s="136">
        <v>261770.85399999999</v>
      </c>
      <c r="F16" s="136">
        <v>312402.90000000002</v>
      </c>
      <c r="G16" s="136">
        <v>287902.092</v>
      </c>
      <c r="H16" s="136">
        <v>241157.698</v>
      </c>
      <c r="I16" s="136">
        <v>231970.75</v>
      </c>
      <c r="J16" s="136">
        <v>266765.83500000002</v>
      </c>
      <c r="K16" s="128"/>
      <c r="L16" s="128"/>
      <c r="M16" s="128"/>
      <c r="N16" s="128"/>
      <c r="O16" s="136">
        <f t="shared" si="0"/>
        <v>2059844.2270000002</v>
      </c>
      <c r="P16" s="129">
        <f t="shared" si="1"/>
        <v>2.0673237929472168</v>
      </c>
    </row>
    <row r="17" spans="1:16" x14ac:dyDescent="0.25">
      <c r="A17" s="126" t="s">
        <v>159</v>
      </c>
      <c r="B17" s="127" t="s">
        <v>163</v>
      </c>
      <c r="C17" s="136">
        <v>260637.136</v>
      </c>
      <c r="D17" s="136">
        <v>243827.035</v>
      </c>
      <c r="E17" s="136">
        <v>282926.43400000001</v>
      </c>
      <c r="F17" s="136">
        <v>284127.55499999999</v>
      </c>
      <c r="G17" s="136">
        <v>263203.96799999999</v>
      </c>
      <c r="H17" s="136">
        <v>265816.842</v>
      </c>
      <c r="I17" s="136">
        <v>217629.82199999999</v>
      </c>
      <c r="J17" s="136">
        <v>208926.087</v>
      </c>
      <c r="K17" s="128"/>
      <c r="L17" s="128"/>
      <c r="M17" s="128"/>
      <c r="N17" s="128"/>
      <c r="O17" s="136">
        <f t="shared" si="0"/>
        <v>2027094.879</v>
      </c>
      <c r="P17" s="129">
        <f t="shared" si="1"/>
        <v>2.0344555277471277</v>
      </c>
    </row>
    <row r="18" spans="1:16" x14ac:dyDescent="0.25">
      <c r="A18" s="126" t="s">
        <v>157</v>
      </c>
      <c r="B18" s="127" t="s">
        <v>153</v>
      </c>
      <c r="C18" s="136">
        <v>212474.965</v>
      </c>
      <c r="D18" s="136">
        <v>241222.14799999999</v>
      </c>
      <c r="E18" s="136">
        <v>285249.01799999998</v>
      </c>
      <c r="F18" s="136">
        <v>264965.52100000001</v>
      </c>
      <c r="G18" s="136">
        <v>277185.65600000002</v>
      </c>
      <c r="H18" s="136">
        <v>254365.19500000001</v>
      </c>
      <c r="I18" s="136">
        <v>240643.307</v>
      </c>
      <c r="J18" s="136">
        <v>242163.39499999999</v>
      </c>
      <c r="K18" s="128"/>
      <c r="L18" s="128"/>
      <c r="M18" s="128"/>
      <c r="N18" s="128"/>
      <c r="O18" s="136">
        <f t="shared" si="0"/>
        <v>2018269.2050000001</v>
      </c>
      <c r="P18" s="129">
        <f t="shared" si="1"/>
        <v>2.0255978065613038</v>
      </c>
    </row>
    <row r="19" spans="1:16" x14ac:dyDescent="0.25">
      <c r="A19" s="126" t="s">
        <v>155</v>
      </c>
      <c r="B19" s="127" t="s">
        <v>158</v>
      </c>
      <c r="C19" s="136">
        <v>241844.68700000001</v>
      </c>
      <c r="D19" s="136">
        <v>267759.08600000001</v>
      </c>
      <c r="E19" s="136">
        <v>256075.652</v>
      </c>
      <c r="F19" s="136">
        <v>242712.30499999999</v>
      </c>
      <c r="G19" s="136">
        <v>238785.592</v>
      </c>
      <c r="H19" s="136">
        <v>231907.34400000001</v>
      </c>
      <c r="I19" s="136">
        <v>225553.19200000001</v>
      </c>
      <c r="J19" s="136">
        <v>282989.97899999999</v>
      </c>
      <c r="K19" s="128"/>
      <c r="L19" s="128"/>
      <c r="M19" s="128"/>
      <c r="N19" s="128"/>
      <c r="O19" s="136">
        <f t="shared" si="0"/>
        <v>1987627.8370000001</v>
      </c>
      <c r="P19" s="129">
        <f t="shared" si="1"/>
        <v>1.9948451757144996</v>
      </c>
    </row>
    <row r="20" spans="1:16" x14ac:dyDescent="0.25">
      <c r="A20" s="126" t="s">
        <v>154</v>
      </c>
      <c r="B20" s="127" t="s">
        <v>156</v>
      </c>
      <c r="C20" s="136">
        <v>237395.83</v>
      </c>
      <c r="D20" s="136">
        <v>231969.23300000001</v>
      </c>
      <c r="E20" s="136">
        <v>272253.467</v>
      </c>
      <c r="F20" s="136">
        <v>259701.55499999999</v>
      </c>
      <c r="G20" s="136">
        <v>271681.95299999998</v>
      </c>
      <c r="H20" s="136">
        <v>252151.44200000001</v>
      </c>
      <c r="I20" s="136">
        <v>242879.99299999999</v>
      </c>
      <c r="J20" s="136">
        <v>216085.06099999999</v>
      </c>
      <c r="K20" s="128"/>
      <c r="L20" s="128"/>
      <c r="M20" s="128"/>
      <c r="N20" s="128"/>
      <c r="O20" s="136">
        <f t="shared" si="0"/>
        <v>1984118.534</v>
      </c>
      <c r="P20" s="129">
        <f t="shared" si="1"/>
        <v>1.9913231299726588</v>
      </c>
    </row>
    <row r="21" spans="1:16" x14ac:dyDescent="0.25">
      <c r="A21" s="126" t="s">
        <v>152</v>
      </c>
      <c r="B21" s="127" t="s">
        <v>79</v>
      </c>
      <c r="C21" s="136">
        <v>254097.649</v>
      </c>
      <c r="D21" s="136">
        <v>204059.71599999999</v>
      </c>
      <c r="E21" s="136">
        <v>226741.75</v>
      </c>
      <c r="F21" s="136">
        <v>251293.39600000001</v>
      </c>
      <c r="G21" s="136">
        <v>287070.13900000002</v>
      </c>
      <c r="H21" s="136">
        <v>234429.253</v>
      </c>
      <c r="I21" s="136">
        <v>246134.867</v>
      </c>
      <c r="J21" s="136">
        <v>219164.77799999999</v>
      </c>
      <c r="K21" s="128"/>
      <c r="L21" s="128"/>
      <c r="M21" s="128"/>
      <c r="N21" s="128"/>
      <c r="O21" s="136">
        <f t="shared" si="0"/>
        <v>1922991.548</v>
      </c>
      <c r="P21" s="129">
        <f t="shared" si="1"/>
        <v>1.9299741838278337</v>
      </c>
    </row>
    <row r="22" spans="1:16" x14ac:dyDescent="0.25">
      <c r="A22" s="126" t="s">
        <v>151</v>
      </c>
      <c r="B22" s="127" t="s">
        <v>150</v>
      </c>
      <c r="C22" s="136">
        <v>211158.36300000001</v>
      </c>
      <c r="D22" s="136">
        <v>193527.85699999999</v>
      </c>
      <c r="E22" s="136">
        <v>205261.671</v>
      </c>
      <c r="F22" s="136">
        <v>240287.68400000001</v>
      </c>
      <c r="G22" s="136">
        <v>250743.288</v>
      </c>
      <c r="H22" s="136">
        <v>237166.734</v>
      </c>
      <c r="I22" s="136">
        <v>239884.802</v>
      </c>
      <c r="J22" s="136">
        <v>245221.76199999999</v>
      </c>
      <c r="K22" s="128"/>
      <c r="L22" s="128"/>
      <c r="M22" s="128"/>
      <c r="N22" s="128"/>
      <c r="O22" s="136">
        <f t="shared" si="0"/>
        <v>1823252.1609999998</v>
      </c>
      <c r="P22" s="129">
        <f t="shared" si="1"/>
        <v>1.8298726299645227</v>
      </c>
    </row>
    <row r="23" spans="1:16" x14ac:dyDescent="0.25">
      <c r="A23" s="126" t="s">
        <v>149</v>
      </c>
      <c r="B23" s="127" t="s">
        <v>204</v>
      </c>
      <c r="C23" s="136">
        <v>180774.84</v>
      </c>
      <c r="D23" s="136">
        <v>195228.924</v>
      </c>
      <c r="E23" s="136">
        <v>232848.74400000001</v>
      </c>
      <c r="F23" s="136">
        <v>212849.97700000001</v>
      </c>
      <c r="G23" s="136">
        <v>206279.02100000001</v>
      </c>
      <c r="H23" s="136">
        <v>185546.40100000001</v>
      </c>
      <c r="I23" s="136">
        <v>187262.21599999999</v>
      </c>
      <c r="J23" s="136">
        <v>181098.05300000001</v>
      </c>
      <c r="K23" s="128"/>
      <c r="L23" s="128"/>
      <c r="M23" s="128"/>
      <c r="N23" s="128"/>
      <c r="O23" s="136">
        <f t="shared" si="0"/>
        <v>1581888.176</v>
      </c>
      <c r="P23" s="129">
        <f t="shared" si="1"/>
        <v>1.5876322205148354</v>
      </c>
    </row>
    <row r="24" spans="1:16" x14ac:dyDescent="0.25">
      <c r="A24" s="126" t="s">
        <v>147</v>
      </c>
      <c r="B24" s="127" t="s">
        <v>203</v>
      </c>
      <c r="C24" s="136">
        <v>211658.796</v>
      </c>
      <c r="D24" s="136">
        <v>213664.476</v>
      </c>
      <c r="E24" s="136">
        <v>219939.307</v>
      </c>
      <c r="F24" s="136">
        <v>237238.97099999999</v>
      </c>
      <c r="G24" s="136">
        <v>218947.995</v>
      </c>
      <c r="H24" s="136">
        <v>180933.927</v>
      </c>
      <c r="I24" s="136">
        <v>131884.16500000001</v>
      </c>
      <c r="J24" s="136">
        <v>59341.025000000001</v>
      </c>
      <c r="K24" s="128"/>
      <c r="L24" s="128"/>
      <c r="M24" s="128"/>
      <c r="N24" s="128"/>
      <c r="O24" s="136">
        <f t="shared" si="0"/>
        <v>1473608.6619999998</v>
      </c>
      <c r="P24" s="129">
        <f t="shared" si="1"/>
        <v>1.4789595293245021</v>
      </c>
    </row>
    <row r="25" spans="1:16" x14ac:dyDescent="0.25">
      <c r="A25" s="114"/>
      <c r="B25" s="157" t="s">
        <v>146</v>
      </c>
      <c r="C25" s="157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136">
        <f>SUM(O5:O24)</f>
        <v>66857192.871999986</v>
      </c>
      <c r="P25" s="137">
        <f>SUM(P5:P24)</f>
        <v>67.0999601534173</v>
      </c>
    </row>
    <row r="26" spans="1:16" ht="13.5" customHeight="1" x14ac:dyDescent="0.25">
      <c r="A26" s="114"/>
      <c r="B26" s="158" t="s">
        <v>145</v>
      </c>
      <c r="C26" s="158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36">
        <v>99638200.557999969</v>
      </c>
      <c r="P26" s="128">
        <f>O26/O$26*100</f>
        <v>100</v>
      </c>
    </row>
    <row r="27" spans="1:16" x14ac:dyDescent="0.25">
      <c r="B27" s="139" t="s">
        <v>198</v>
      </c>
    </row>
    <row r="28" spans="1:16" x14ac:dyDescent="0.25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zoomScaleNormal="100" workbookViewId="0">
      <selection activeCell="A24" sqref="A24"/>
    </sheetView>
  </sheetViews>
  <sheetFormatPr defaultColWidth="9.109375" defaultRowHeight="13.2" x14ac:dyDescent="0.25"/>
  <sheetData>
    <row r="22" spans="1:1" x14ac:dyDescent="0.25">
      <c r="A22" t="s">
        <v>190</v>
      </c>
    </row>
    <row r="23" spans="1:1" x14ac:dyDescent="0.25">
      <c r="A23" s="87" t="s">
        <v>216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3" workbookViewId="0">
      <selection activeCell="I62" sqref="I62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9" t="s">
        <v>3</v>
      </c>
    </row>
    <row r="2" spans="2:2" ht="13.8" x14ac:dyDescent="0.25">
      <c r="B2" s="39" t="s">
        <v>81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8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9" workbookViewId="0">
      <selection activeCell="I62" sqref="I62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8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25" workbookViewId="0">
      <selection activeCell="I9" sqref="I9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9" t="s">
        <v>82</v>
      </c>
    </row>
    <row r="14" spans="3:3" ht="12.75" customHeight="1" x14ac:dyDescent="0.25"/>
    <row r="16" spans="3:3" ht="12.75" customHeight="1" x14ac:dyDescent="0.25"/>
    <row r="21" spans="3:3" ht="13.8" x14ac:dyDescent="0.25">
      <c r="C21" s="39" t="s">
        <v>83</v>
      </c>
    </row>
    <row r="34" ht="12.75" customHeight="1" x14ac:dyDescent="0.25"/>
    <row r="50" spans="2:2" ht="12.75" customHeight="1" x14ac:dyDescent="0.25"/>
    <row r="51" spans="2:2" x14ac:dyDescent="0.25">
      <c r="B51" s="38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37" workbookViewId="0">
      <selection activeCell="G68" sqref="G68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9" t="s">
        <v>17</v>
      </c>
    </row>
    <row r="2" spans="2:2" ht="13.8" x14ac:dyDescent="0.25">
      <c r="B2" s="39" t="s">
        <v>84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8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43" workbookViewId="0">
      <selection activeCell="I62" sqref="I62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9" t="s">
        <v>85</v>
      </c>
    </row>
    <row r="10" spans="2:2" ht="12.75" customHeight="1" x14ac:dyDescent="0.25"/>
    <row r="13" spans="2:2" ht="12.75" customHeight="1" x14ac:dyDescent="0.25"/>
    <row r="18" spans="2:2" ht="13.8" x14ac:dyDescent="0.25">
      <c r="B18" s="39" t="s">
        <v>86</v>
      </c>
    </row>
    <row r="19" spans="2:2" ht="13.8" x14ac:dyDescent="0.25">
      <c r="B19" s="39"/>
    </row>
    <row r="20" spans="2:2" ht="13.8" x14ac:dyDescent="0.25">
      <c r="B20" s="39"/>
    </row>
    <row r="21" spans="2:2" ht="13.8" x14ac:dyDescent="0.25">
      <c r="B21" s="39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8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37" zoomScale="90" zoomScaleNormal="90" workbookViewId="0">
      <selection activeCell="D80" sqref="D80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61" bestFit="1" customWidth="1"/>
    <col min="5" max="5" width="12.33203125" style="62" bestFit="1" customWidth="1"/>
    <col min="6" max="6" width="11" style="62" bestFit="1" customWidth="1"/>
    <col min="7" max="7" width="12.33203125" style="62" bestFit="1" customWidth="1"/>
    <col min="8" max="8" width="11.44140625" style="62" bestFit="1" customWidth="1"/>
    <col min="9" max="9" width="12.33203125" style="62" bestFit="1" customWidth="1"/>
    <col min="10" max="10" width="12.6640625" style="62" bestFit="1" customWidth="1"/>
    <col min="11" max="11" width="12.33203125" style="62" bestFit="1" customWidth="1"/>
    <col min="12" max="12" width="11" style="62" customWidth="1"/>
    <col min="13" max="13" width="12.33203125" style="62" bestFit="1" customWidth="1"/>
    <col min="14" max="14" width="11" style="62" bestFit="1" customWidth="1"/>
    <col min="15" max="15" width="13.5546875" style="61" bestFit="1" customWidth="1"/>
  </cols>
  <sheetData>
    <row r="1" spans="1:15" ht="16.2" thickBot="1" x14ac:dyDescent="0.35">
      <c r="B1" s="40" t="s">
        <v>87</v>
      </c>
      <c r="C1" s="41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1</v>
      </c>
      <c r="J1" s="41" t="s">
        <v>88</v>
      </c>
      <c r="K1" s="41" t="s">
        <v>67</v>
      </c>
      <c r="L1" s="41" t="s">
        <v>68</v>
      </c>
      <c r="M1" s="41" t="s">
        <v>69</v>
      </c>
      <c r="N1" s="41" t="s">
        <v>70</v>
      </c>
      <c r="O1" s="42" t="s">
        <v>59</v>
      </c>
    </row>
    <row r="2" spans="1:15" s="87" customFormat="1" ht="14.4" thickTop="1" x14ac:dyDescent="0.25">
      <c r="A2" s="43">
        <v>2014</v>
      </c>
      <c r="B2" s="44" t="s">
        <v>3</v>
      </c>
      <c r="C2" s="45">
        <v>1927233.0290000001</v>
      </c>
      <c r="D2" s="45">
        <v>1795712.169</v>
      </c>
      <c r="E2" s="45">
        <v>1888214.882</v>
      </c>
      <c r="F2" s="45">
        <v>1850041.297</v>
      </c>
      <c r="G2" s="45">
        <v>1809648.8259999999</v>
      </c>
      <c r="H2" s="45">
        <v>1671555.9439999999</v>
      </c>
      <c r="I2" s="45">
        <v>1534950.07</v>
      </c>
      <c r="J2" s="45">
        <v>1611709.0460000001</v>
      </c>
      <c r="K2" s="45"/>
      <c r="L2" s="45"/>
      <c r="M2" s="45"/>
      <c r="N2" s="45"/>
      <c r="O2" s="46">
        <f t="shared" ref="O2:O33" si="0">SUM(C2:N2)</f>
        <v>14089065.263</v>
      </c>
    </row>
    <row r="3" spans="1:15" ht="13.8" x14ac:dyDescent="0.25">
      <c r="A3" s="47">
        <v>2013</v>
      </c>
      <c r="B3" s="44" t="s">
        <v>3</v>
      </c>
      <c r="C3" s="52">
        <v>1699667.9369999999</v>
      </c>
      <c r="D3" s="52">
        <v>1613307.2549999999</v>
      </c>
      <c r="E3" s="52">
        <v>1721276.5919999999</v>
      </c>
      <c r="F3" s="52">
        <v>1687304.6569999999</v>
      </c>
      <c r="G3" s="52">
        <v>1769600.5919999999</v>
      </c>
      <c r="H3" s="52">
        <v>1649716.747</v>
      </c>
      <c r="I3" s="52">
        <v>1686787.97</v>
      </c>
      <c r="J3" s="52">
        <v>1408589.7720000001</v>
      </c>
      <c r="K3" s="52">
        <v>1831276.5290000001</v>
      </c>
      <c r="L3" s="52">
        <v>1821904.6569999999</v>
      </c>
      <c r="M3" s="52">
        <v>2251387.4730000002</v>
      </c>
      <c r="N3" s="52">
        <v>2200343.3459999999</v>
      </c>
      <c r="O3" s="50">
        <f t="shared" si="0"/>
        <v>21341163.527000003</v>
      </c>
    </row>
    <row r="4" spans="1:15" s="87" customFormat="1" ht="13.8" x14ac:dyDescent="0.25">
      <c r="A4" s="43">
        <v>2014</v>
      </c>
      <c r="B4" s="48" t="s">
        <v>89</v>
      </c>
      <c r="C4" s="49">
        <v>614060.13899999997</v>
      </c>
      <c r="D4" s="49">
        <v>556283.59699999995</v>
      </c>
      <c r="E4" s="49">
        <v>598289.29399999999</v>
      </c>
      <c r="F4" s="49">
        <v>610736.32999999996</v>
      </c>
      <c r="G4" s="49">
        <v>543234.13699999999</v>
      </c>
      <c r="H4" s="49">
        <v>496984.94099999999</v>
      </c>
      <c r="I4" s="49">
        <v>445853.74699999997</v>
      </c>
      <c r="J4" s="49">
        <v>486178.446</v>
      </c>
      <c r="K4" s="49"/>
      <c r="L4" s="49"/>
      <c r="M4" s="49"/>
      <c r="N4" s="49"/>
      <c r="O4" s="50">
        <f t="shared" si="0"/>
        <v>4351620.6310000001</v>
      </c>
    </row>
    <row r="5" spans="1:15" ht="13.8" x14ac:dyDescent="0.25">
      <c r="A5" s="47">
        <v>2013</v>
      </c>
      <c r="B5" s="48" t="s">
        <v>89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452060.28600000002</v>
      </c>
      <c r="K5" s="49">
        <v>552548.78899999999</v>
      </c>
      <c r="L5" s="49">
        <v>533746.576</v>
      </c>
      <c r="M5" s="49">
        <v>672663.61699999997</v>
      </c>
      <c r="N5" s="49">
        <v>672112.71100000001</v>
      </c>
      <c r="O5" s="50">
        <f t="shared" si="0"/>
        <v>6584642.3250000002</v>
      </c>
    </row>
    <row r="6" spans="1:15" s="87" customFormat="1" ht="13.8" x14ac:dyDescent="0.25">
      <c r="A6" s="43">
        <v>2014</v>
      </c>
      <c r="B6" s="48" t="s">
        <v>140</v>
      </c>
      <c r="C6" s="49">
        <v>219372.68599999999</v>
      </c>
      <c r="D6" s="49">
        <v>200389.75200000001</v>
      </c>
      <c r="E6" s="49">
        <v>192354.005</v>
      </c>
      <c r="F6" s="49">
        <v>177392.704</v>
      </c>
      <c r="G6" s="49">
        <v>188140.842</v>
      </c>
      <c r="H6" s="49">
        <v>167841.90900000001</v>
      </c>
      <c r="I6" s="49">
        <v>94883.607000000004</v>
      </c>
      <c r="J6" s="49">
        <v>104432.175</v>
      </c>
      <c r="K6" s="49"/>
      <c r="L6" s="49"/>
      <c r="M6" s="49"/>
      <c r="N6" s="49"/>
      <c r="O6" s="50">
        <f t="shared" si="0"/>
        <v>1344807.6800000002</v>
      </c>
    </row>
    <row r="7" spans="1:15" ht="13.8" x14ac:dyDescent="0.25">
      <c r="A7" s="47">
        <v>2013</v>
      </c>
      <c r="B7" s="48" t="s">
        <v>140</v>
      </c>
      <c r="C7" s="49">
        <v>223131.927</v>
      </c>
      <c r="D7" s="49">
        <v>181369.864</v>
      </c>
      <c r="E7" s="49">
        <v>172416.70600000001</v>
      </c>
      <c r="F7" s="49">
        <v>160129.84099999999</v>
      </c>
      <c r="G7" s="49">
        <v>181562.63200000001</v>
      </c>
      <c r="H7" s="49">
        <v>178000.41899999999</v>
      </c>
      <c r="I7" s="49">
        <v>115847.71400000001</v>
      </c>
      <c r="J7" s="49">
        <v>95304.603000000003</v>
      </c>
      <c r="K7" s="49">
        <v>126573.58199999999</v>
      </c>
      <c r="L7" s="49">
        <v>217579.89199999999</v>
      </c>
      <c r="M7" s="49">
        <v>335719.49400000001</v>
      </c>
      <c r="N7" s="49">
        <v>363333.53200000001</v>
      </c>
      <c r="O7" s="50">
        <f t="shared" si="0"/>
        <v>2350970.2059999998</v>
      </c>
    </row>
    <row r="8" spans="1:15" s="87" customFormat="1" ht="13.8" x14ac:dyDescent="0.25">
      <c r="A8" s="43">
        <v>2014</v>
      </c>
      <c r="B8" s="48" t="s">
        <v>90</v>
      </c>
      <c r="C8" s="49">
        <v>111498.515</v>
      </c>
      <c r="D8" s="49">
        <v>112348.27499999999</v>
      </c>
      <c r="E8" s="49">
        <v>119800.86900000001</v>
      </c>
      <c r="F8" s="49">
        <v>121026.583</v>
      </c>
      <c r="G8" s="49">
        <v>109342.686</v>
      </c>
      <c r="H8" s="49">
        <v>108400.29300000001</v>
      </c>
      <c r="I8" s="49">
        <v>107924.607</v>
      </c>
      <c r="J8" s="49">
        <v>119859.902</v>
      </c>
      <c r="K8" s="49"/>
      <c r="L8" s="49"/>
      <c r="M8" s="49"/>
      <c r="N8" s="49"/>
      <c r="O8" s="50">
        <f t="shared" si="0"/>
        <v>910201.72999999986</v>
      </c>
    </row>
    <row r="9" spans="1:15" ht="13.8" x14ac:dyDescent="0.25">
      <c r="A9" s="47">
        <v>2013</v>
      </c>
      <c r="B9" s="48" t="s">
        <v>90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112864.61</v>
      </c>
      <c r="H9" s="49">
        <v>100335.58100000001</v>
      </c>
      <c r="I9" s="49">
        <v>109284.27</v>
      </c>
      <c r="J9" s="49">
        <v>107879.761</v>
      </c>
      <c r="K9" s="49">
        <v>126891.68799999999</v>
      </c>
      <c r="L9" s="49">
        <v>122192.47500000001</v>
      </c>
      <c r="M9" s="49">
        <v>145394.356</v>
      </c>
      <c r="N9" s="49">
        <v>119836.91099999999</v>
      </c>
      <c r="O9" s="50">
        <f t="shared" si="0"/>
        <v>1329992.0019999999</v>
      </c>
    </row>
    <row r="10" spans="1:15" s="87" customFormat="1" ht="13.8" x14ac:dyDescent="0.25">
      <c r="A10" s="43">
        <v>2014</v>
      </c>
      <c r="B10" s="48" t="s">
        <v>91</v>
      </c>
      <c r="C10" s="49">
        <v>116017.897</v>
      </c>
      <c r="D10" s="49">
        <v>111650.12</v>
      </c>
      <c r="E10" s="49">
        <v>105105.683</v>
      </c>
      <c r="F10" s="49">
        <v>110911.075</v>
      </c>
      <c r="G10" s="49">
        <v>109073.537</v>
      </c>
      <c r="H10" s="49">
        <v>102385.435</v>
      </c>
      <c r="I10" s="49">
        <v>88547.153999999995</v>
      </c>
      <c r="J10" s="49">
        <v>94209.74</v>
      </c>
      <c r="K10" s="49"/>
      <c r="L10" s="49"/>
      <c r="M10" s="49"/>
      <c r="N10" s="49"/>
      <c r="O10" s="50">
        <f t="shared" si="0"/>
        <v>837900.64099999995</v>
      </c>
    </row>
    <row r="11" spans="1:15" ht="13.8" x14ac:dyDescent="0.25">
      <c r="A11" s="47">
        <v>2013</v>
      </c>
      <c r="B11" s="48" t="s">
        <v>91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94981.24</v>
      </c>
      <c r="K11" s="49">
        <v>156917.41099999999</v>
      </c>
      <c r="L11" s="49">
        <v>152872.73199999999</v>
      </c>
      <c r="M11" s="49">
        <v>165845.66699999999</v>
      </c>
      <c r="N11" s="49">
        <v>130314.31299999999</v>
      </c>
      <c r="O11" s="50">
        <f t="shared" si="0"/>
        <v>1438253.6959999998</v>
      </c>
    </row>
    <row r="12" spans="1:15" s="87" customFormat="1" ht="13.8" x14ac:dyDescent="0.25">
      <c r="A12" s="43">
        <v>2014</v>
      </c>
      <c r="B12" s="48" t="s">
        <v>92</v>
      </c>
      <c r="C12" s="49">
        <v>153929.19500000001</v>
      </c>
      <c r="D12" s="49">
        <v>182821.25</v>
      </c>
      <c r="E12" s="49">
        <v>154546.54399999999</v>
      </c>
      <c r="F12" s="49">
        <v>149195.52600000001</v>
      </c>
      <c r="G12" s="49">
        <v>142116.70800000001</v>
      </c>
      <c r="H12" s="49">
        <v>138516.179</v>
      </c>
      <c r="I12" s="49">
        <v>158490.23300000001</v>
      </c>
      <c r="J12" s="49">
        <v>144149.62599999999</v>
      </c>
      <c r="K12" s="49"/>
      <c r="L12" s="49"/>
      <c r="M12" s="49"/>
      <c r="N12" s="49"/>
      <c r="O12" s="50">
        <f t="shared" si="0"/>
        <v>1223765.2609999999</v>
      </c>
    </row>
    <row r="13" spans="1:15" ht="13.8" x14ac:dyDescent="0.25">
      <c r="A13" s="47">
        <v>2013</v>
      </c>
      <c r="B13" s="48" t="s">
        <v>92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105052.59600000001</v>
      </c>
      <c r="H13" s="49">
        <v>106164.20699999999</v>
      </c>
      <c r="I13" s="49">
        <v>133857.603</v>
      </c>
      <c r="J13" s="49">
        <v>86744.865000000005</v>
      </c>
      <c r="K13" s="49">
        <v>205906.03</v>
      </c>
      <c r="L13" s="49">
        <v>181405.01800000001</v>
      </c>
      <c r="M13" s="49">
        <v>203194.666</v>
      </c>
      <c r="N13" s="49">
        <v>166244.94399999999</v>
      </c>
      <c r="O13" s="50">
        <f t="shared" si="0"/>
        <v>1769977.1219999997</v>
      </c>
    </row>
    <row r="14" spans="1:15" s="87" customFormat="1" ht="13.8" x14ac:dyDescent="0.25">
      <c r="A14" s="43">
        <v>2014</v>
      </c>
      <c r="B14" s="48" t="s">
        <v>93</v>
      </c>
      <c r="C14" s="49">
        <v>24433.781999999999</v>
      </c>
      <c r="D14" s="49">
        <v>23262.338</v>
      </c>
      <c r="E14" s="49">
        <v>22845.744999999999</v>
      </c>
      <c r="F14" s="49">
        <v>19989.73</v>
      </c>
      <c r="G14" s="49">
        <v>19755.835999999999</v>
      </c>
      <c r="H14" s="49">
        <v>19273.120999999999</v>
      </c>
      <c r="I14" s="49">
        <v>14772.411</v>
      </c>
      <c r="J14" s="49">
        <v>13367.266</v>
      </c>
      <c r="K14" s="49"/>
      <c r="L14" s="49"/>
      <c r="M14" s="49"/>
      <c r="N14" s="49"/>
      <c r="O14" s="50">
        <f t="shared" si="0"/>
        <v>157700.22899999999</v>
      </c>
    </row>
    <row r="15" spans="1:15" ht="13.8" x14ac:dyDescent="0.25">
      <c r="A15" s="47">
        <v>2013</v>
      </c>
      <c r="B15" s="48" t="s">
        <v>93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23072.368999999999</v>
      </c>
      <c r="M15" s="49">
        <v>25941.348000000002</v>
      </c>
      <c r="N15" s="49">
        <v>26880.234</v>
      </c>
      <c r="O15" s="50">
        <f t="shared" si="0"/>
        <v>439567.79</v>
      </c>
    </row>
    <row r="16" spans="1:15" ht="13.8" x14ac:dyDescent="0.25">
      <c r="A16" s="43">
        <v>2014</v>
      </c>
      <c r="B16" s="48" t="s">
        <v>94</v>
      </c>
      <c r="C16" s="49">
        <v>109576.344</v>
      </c>
      <c r="D16" s="49">
        <v>69920.358999999997</v>
      </c>
      <c r="E16" s="49">
        <v>121384.389</v>
      </c>
      <c r="F16" s="49">
        <v>48540.42</v>
      </c>
      <c r="G16" s="49">
        <v>86381.493000000002</v>
      </c>
      <c r="H16" s="49">
        <v>91684.592999999993</v>
      </c>
      <c r="I16" s="49">
        <v>68872.547999999995</v>
      </c>
      <c r="J16" s="49">
        <v>111508.17</v>
      </c>
      <c r="K16" s="49"/>
      <c r="L16" s="49"/>
      <c r="M16" s="49"/>
      <c r="N16" s="49"/>
      <c r="O16" s="50">
        <f t="shared" si="0"/>
        <v>707868.31599999999</v>
      </c>
    </row>
    <row r="17" spans="1:15" ht="13.8" x14ac:dyDescent="0.25">
      <c r="A17" s="47">
        <v>2013</v>
      </c>
      <c r="B17" s="48" t="s">
        <v>94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75654.788</v>
      </c>
      <c r="I17" s="49">
        <v>90331.686000000002</v>
      </c>
      <c r="J17" s="49">
        <v>49399.682999999997</v>
      </c>
      <c r="K17" s="49">
        <v>52908.788999999997</v>
      </c>
      <c r="L17" s="49">
        <v>50115.951999999997</v>
      </c>
      <c r="M17" s="49">
        <v>51936.654000000002</v>
      </c>
      <c r="N17" s="49">
        <v>89628.297999999995</v>
      </c>
      <c r="O17" s="50">
        <f t="shared" si="0"/>
        <v>906087.32299999997</v>
      </c>
    </row>
    <row r="18" spans="1:15" ht="13.8" x14ac:dyDescent="0.25">
      <c r="A18" s="43">
        <v>2014</v>
      </c>
      <c r="B18" s="48" t="s">
        <v>144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>
        <v>3831.8580000000002</v>
      </c>
      <c r="I18" s="49">
        <v>3651.3760000000002</v>
      </c>
      <c r="J18" s="49">
        <v>5275.7179999999998</v>
      </c>
      <c r="K18" s="49"/>
      <c r="L18" s="49"/>
      <c r="M18" s="49"/>
      <c r="N18" s="49"/>
      <c r="O18" s="50">
        <f t="shared" si="0"/>
        <v>60999.295999999995</v>
      </c>
    </row>
    <row r="19" spans="1:15" ht="13.8" x14ac:dyDescent="0.25">
      <c r="A19" s="47">
        <v>2013</v>
      </c>
      <c r="B19" s="48" t="s">
        <v>144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4636.9650000000001</v>
      </c>
      <c r="M19" s="49">
        <v>6415.26</v>
      </c>
      <c r="N19" s="49">
        <v>6939.5990000000002</v>
      </c>
      <c r="O19" s="50">
        <f t="shared" si="0"/>
        <v>76981.634999999995</v>
      </c>
    </row>
    <row r="20" spans="1:15" ht="13.8" x14ac:dyDescent="0.25">
      <c r="A20" s="43">
        <v>2014</v>
      </c>
      <c r="B20" s="48" t="s">
        <v>95</v>
      </c>
      <c r="C20" s="49">
        <v>209570.804</v>
      </c>
      <c r="D20" s="49">
        <v>185768.19699999999</v>
      </c>
      <c r="E20" s="49">
        <v>193830.549</v>
      </c>
      <c r="F20" s="49">
        <v>204208.511</v>
      </c>
      <c r="G20" s="49">
        <v>186649.56299999999</v>
      </c>
      <c r="H20" s="49">
        <v>158156.79300000001</v>
      </c>
      <c r="I20" s="49">
        <v>177329.20499999999</v>
      </c>
      <c r="J20" s="49">
        <v>186079.53899999999</v>
      </c>
      <c r="K20" s="49"/>
      <c r="L20" s="49"/>
      <c r="M20" s="49"/>
      <c r="N20" s="49"/>
      <c r="O20" s="50">
        <f t="shared" si="0"/>
        <v>1501593.1609999998</v>
      </c>
    </row>
    <row r="21" spans="1:15" ht="13.8" x14ac:dyDescent="0.25">
      <c r="A21" s="47">
        <v>2013</v>
      </c>
      <c r="B21" s="48" t="s">
        <v>95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164865.72700000001</v>
      </c>
      <c r="J21" s="49">
        <v>158340.29500000001</v>
      </c>
      <c r="K21" s="49">
        <v>171162.84</v>
      </c>
      <c r="L21" s="49">
        <v>172493.79199999999</v>
      </c>
      <c r="M21" s="49">
        <v>193388.829</v>
      </c>
      <c r="N21" s="49">
        <v>185162.50700000001</v>
      </c>
      <c r="O21" s="50">
        <f t="shared" si="0"/>
        <v>1988153.8909999998</v>
      </c>
    </row>
    <row r="22" spans="1:15" ht="13.8" x14ac:dyDescent="0.25">
      <c r="A22" s="43">
        <v>2014</v>
      </c>
      <c r="B22" s="48" t="s">
        <v>96</v>
      </c>
      <c r="C22" s="49">
        <v>361414.94</v>
      </c>
      <c r="D22" s="51">
        <v>344101.29200000002</v>
      </c>
      <c r="E22" s="49">
        <v>369890.70299999998</v>
      </c>
      <c r="F22" s="49">
        <v>394719.41600000003</v>
      </c>
      <c r="G22" s="49">
        <v>416727.49800000002</v>
      </c>
      <c r="H22" s="49">
        <v>384480.821</v>
      </c>
      <c r="I22" s="49">
        <v>374625.18199999997</v>
      </c>
      <c r="J22" s="49">
        <v>346648.46500000003</v>
      </c>
      <c r="K22" s="49"/>
      <c r="L22" s="49"/>
      <c r="M22" s="49"/>
      <c r="N22" s="49"/>
      <c r="O22" s="50">
        <f t="shared" si="0"/>
        <v>2992608.3169999998</v>
      </c>
    </row>
    <row r="23" spans="1:15" ht="13.8" x14ac:dyDescent="0.25">
      <c r="A23" s="47">
        <v>2013</v>
      </c>
      <c r="B23" s="48" t="s">
        <v>96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354145.40100000001</v>
      </c>
      <c r="I23" s="49">
        <v>389802.72200000001</v>
      </c>
      <c r="J23" s="49">
        <v>330581.49900000001</v>
      </c>
      <c r="K23" s="49">
        <v>402117.24800000002</v>
      </c>
      <c r="L23" s="49">
        <v>363788.886</v>
      </c>
      <c r="M23" s="49">
        <v>450887.58199999999</v>
      </c>
      <c r="N23" s="49">
        <v>439890.29599999997</v>
      </c>
      <c r="O23" s="50">
        <f t="shared" si="0"/>
        <v>4456537.5359999994</v>
      </c>
    </row>
    <row r="24" spans="1:15" ht="13.8" x14ac:dyDescent="0.25">
      <c r="A24" s="43">
        <v>2014</v>
      </c>
      <c r="B24" s="44" t="s">
        <v>17</v>
      </c>
      <c r="C24" s="52">
        <v>9649821.3780000005</v>
      </c>
      <c r="D24" s="52">
        <v>9937244.2809999995</v>
      </c>
      <c r="E24" s="52">
        <v>10724432.145</v>
      </c>
      <c r="F24" s="52">
        <v>10856052.459000001</v>
      </c>
      <c r="G24" s="52">
        <v>11109679.692</v>
      </c>
      <c r="H24" s="52">
        <v>10447746.603</v>
      </c>
      <c r="I24" s="52">
        <v>10584732.221999999</v>
      </c>
      <c r="J24" s="52">
        <v>9078796.7259999998</v>
      </c>
      <c r="K24" s="52"/>
      <c r="L24" s="52"/>
      <c r="M24" s="52"/>
      <c r="N24" s="52"/>
      <c r="O24" s="50">
        <f t="shared" si="0"/>
        <v>82388505.505999997</v>
      </c>
    </row>
    <row r="25" spans="1:15" ht="13.8" x14ac:dyDescent="0.25">
      <c r="A25" s="47">
        <v>2013</v>
      </c>
      <c r="B25" s="44" t="s">
        <v>17</v>
      </c>
      <c r="C25" s="52">
        <v>8872224.4470000006</v>
      </c>
      <c r="D25" s="52">
        <v>9579901.9370000008</v>
      </c>
      <c r="E25" s="52">
        <v>10385140.266000001</v>
      </c>
      <c r="F25" s="52">
        <v>9708564.7459999993</v>
      </c>
      <c r="G25" s="52">
        <v>10398926.977</v>
      </c>
      <c r="H25" s="52">
        <v>9681915.9020000007</v>
      </c>
      <c r="I25" s="52">
        <v>10421301.653000001</v>
      </c>
      <c r="J25" s="52">
        <v>8712913.5329999998</v>
      </c>
      <c r="K25" s="52">
        <v>10212670.532</v>
      </c>
      <c r="L25" s="52">
        <v>9606638.1669999994</v>
      </c>
      <c r="M25" s="52">
        <v>11061002.299000001</v>
      </c>
      <c r="N25" s="52">
        <v>10380872.876</v>
      </c>
      <c r="O25" s="50">
        <f t="shared" si="0"/>
        <v>119022073.33499999</v>
      </c>
    </row>
    <row r="26" spans="1:15" ht="13.8" x14ac:dyDescent="0.25">
      <c r="A26" s="43">
        <v>2014</v>
      </c>
      <c r="B26" s="48" t="s">
        <v>97</v>
      </c>
      <c r="C26" s="49">
        <v>767917.11899999995</v>
      </c>
      <c r="D26" s="49">
        <v>715919.67799999996</v>
      </c>
      <c r="E26" s="49">
        <v>770388.16</v>
      </c>
      <c r="F26" s="49">
        <v>790757.05299999996</v>
      </c>
      <c r="G26" s="49">
        <v>768887.50600000005</v>
      </c>
      <c r="H26" s="49">
        <v>707011.39899999998</v>
      </c>
      <c r="I26" s="49">
        <v>704257.93700000003</v>
      </c>
      <c r="J26" s="49">
        <v>683545.14399999997</v>
      </c>
      <c r="K26" s="49"/>
      <c r="L26" s="49"/>
      <c r="M26" s="49"/>
      <c r="N26" s="49"/>
      <c r="O26" s="50">
        <f t="shared" si="0"/>
        <v>5908683.9960000003</v>
      </c>
    </row>
    <row r="27" spans="1:15" ht="13.8" x14ac:dyDescent="0.25">
      <c r="A27" s="47">
        <v>2013</v>
      </c>
      <c r="B27" s="48" t="s">
        <v>97</v>
      </c>
      <c r="C27" s="49">
        <v>682155.86699999997</v>
      </c>
      <c r="D27" s="49">
        <v>649400.50800000003</v>
      </c>
      <c r="E27" s="49">
        <v>733924.66500000004</v>
      </c>
      <c r="F27" s="49">
        <v>700825.505</v>
      </c>
      <c r="G27" s="49">
        <v>748576.304</v>
      </c>
      <c r="H27" s="49">
        <v>644671.53200000001</v>
      </c>
      <c r="I27" s="49">
        <v>675793.60199999996</v>
      </c>
      <c r="J27" s="49">
        <v>615565.68900000001</v>
      </c>
      <c r="K27" s="49">
        <v>753895.30099999998</v>
      </c>
      <c r="L27" s="49">
        <v>707925.071</v>
      </c>
      <c r="M27" s="49">
        <v>813458.54500000004</v>
      </c>
      <c r="N27" s="49">
        <v>661700.87</v>
      </c>
      <c r="O27" s="50">
        <f t="shared" si="0"/>
        <v>8387893.4589999998</v>
      </c>
    </row>
    <row r="28" spans="1:15" ht="13.8" x14ac:dyDescent="0.25">
      <c r="A28" s="43">
        <v>2014</v>
      </c>
      <c r="B28" s="48" t="s">
        <v>98</v>
      </c>
      <c r="C28" s="49">
        <v>123813.61500000001</v>
      </c>
      <c r="D28" s="49">
        <v>144842.40700000001</v>
      </c>
      <c r="E28" s="49">
        <v>143842.60699999999</v>
      </c>
      <c r="F28" s="49">
        <v>154781.22899999999</v>
      </c>
      <c r="G28" s="49">
        <v>166306.25</v>
      </c>
      <c r="H28" s="49">
        <v>149621.391</v>
      </c>
      <c r="I28" s="49">
        <v>169008.13399999999</v>
      </c>
      <c r="J28" s="49">
        <v>160530.07500000001</v>
      </c>
      <c r="K28" s="49"/>
      <c r="L28" s="49"/>
      <c r="M28" s="49"/>
      <c r="N28" s="49"/>
      <c r="O28" s="50">
        <f t="shared" si="0"/>
        <v>1212745.7080000001</v>
      </c>
    </row>
    <row r="29" spans="1:15" ht="13.8" x14ac:dyDescent="0.25">
      <c r="A29" s="47">
        <v>2013</v>
      </c>
      <c r="B29" s="48" t="s">
        <v>98</v>
      </c>
      <c r="C29" s="49">
        <v>115029.788</v>
      </c>
      <c r="D29" s="49">
        <v>129821.13099999999</v>
      </c>
      <c r="E29" s="49">
        <v>153555.92800000001</v>
      </c>
      <c r="F29" s="49">
        <v>145412.842</v>
      </c>
      <c r="G29" s="49">
        <v>155575.82199999999</v>
      </c>
      <c r="H29" s="49">
        <v>146133.84599999999</v>
      </c>
      <c r="I29" s="49">
        <v>183365.38500000001</v>
      </c>
      <c r="J29" s="49">
        <v>178226.11300000001</v>
      </c>
      <c r="K29" s="49">
        <v>175967.321</v>
      </c>
      <c r="L29" s="49">
        <v>161907.5</v>
      </c>
      <c r="M29" s="49">
        <v>176429.77900000001</v>
      </c>
      <c r="N29" s="49">
        <v>220812.81700000001</v>
      </c>
      <c r="O29" s="50">
        <f t="shared" si="0"/>
        <v>1942238.2720000001</v>
      </c>
    </row>
    <row r="30" spans="1:15" s="87" customFormat="1" ht="13.8" x14ac:dyDescent="0.25">
      <c r="A30" s="43">
        <v>2014</v>
      </c>
      <c r="B30" s="48" t="s">
        <v>99</v>
      </c>
      <c r="C30" s="49">
        <v>178356.88</v>
      </c>
      <c r="D30" s="49">
        <v>177087.66699999999</v>
      </c>
      <c r="E30" s="49">
        <v>190945.766</v>
      </c>
      <c r="F30" s="49">
        <v>203972.473</v>
      </c>
      <c r="G30" s="49">
        <v>194852.25099999999</v>
      </c>
      <c r="H30" s="49">
        <v>200589.80300000001</v>
      </c>
      <c r="I30" s="49">
        <v>181723.59299999999</v>
      </c>
      <c r="J30" s="49">
        <v>159893.628</v>
      </c>
      <c r="K30" s="49"/>
      <c r="L30" s="49"/>
      <c r="M30" s="49"/>
      <c r="N30" s="49"/>
      <c r="O30" s="50">
        <f t="shared" si="0"/>
        <v>1487422.0610000002</v>
      </c>
    </row>
    <row r="31" spans="1:15" ht="13.8" x14ac:dyDescent="0.25">
      <c r="A31" s="47">
        <v>2013</v>
      </c>
      <c r="B31" s="48" t="s">
        <v>99</v>
      </c>
      <c r="C31" s="49">
        <v>165972.05499999999</v>
      </c>
      <c r="D31" s="49">
        <v>161550.14600000001</v>
      </c>
      <c r="E31" s="49">
        <v>169936.27600000001</v>
      </c>
      <c r="F31" s="49">
        <v>190079.05799999999</v>
      </c>
      <c r="G31" s="49">
        <v>192843.37700000001</v>
      </c>
      <c r="H31" s="49">
        <v>183761.035</v>
      </c>
      <c r="I31" s="49">
        <v>178911.50899999999</v>
      </c>
      <c r="J31" s="49">
        <v>144298.25700000001</v>
      </c>
      <c r="K31" s="49">
        <v>182023.92499999999</v>
      </c>
      <c r="L31" s="49">
        <v>193554.00099999999</v>
      </c>
      <c r="M31" s="49">
        <v>229928.223</v>
      </c>
      <c r="N31" s="49">
        <v>202542.54399999999</v>
      </c>
      <c r="O31" s="50">
        <f t="shared" si="0"/>
        <v>2195400.406</v>
      </c>
    </row>
    <row r="32" spans="1:15" ht="13.8" x14ac:dyDescent="0.25">
      <c r="A32" s="43">
        <v>2014</v>
      </c>
      <c r="B32" s="48" t="s">
        <v>143</v>
      </c>
      <c r="C32" s="49">
        <v>1394237.7660000001</v>
      </c>
      <c r="D32" s="49">
        <v>1444414.4739999999</v>
      </c>
      <c r="E32" s="49">
        <v>1460306.5260000001</v>
      </c>
      <c r="F32" s="51">
        <v>1482335.909</v>
      </c>
      <c r="G32" s="51">
        <v>1587247.9669999999</v>
      </c>
      <c r="H32" s="51">
        <v>1520934.2890000001</v>
      </c>
      <c r="I32" s="51">
        <v>1573481.3959999999</v>
      </c>
      <c r="J32" s="51">
        <v>1433200.3049999999</v>
      </c>
      <c r="K32" s="51"/>
      <c r="L32" s="51"/>
      <c r="M32" s="51"/>
      <c r="N32" s="51"/>
      <c r="O32" s="50">
        <f t="shared" si="0"/>
        <v>11896158.632000001</v>
      </c>
    </row>
    <row r="33" spans="1:15" ht="13.8" x14ac:dyDescent="0.25">
      <c r="A33" s="47">
        <v>2013</v>
      </c>
      <c r="B33" s="48" t="s">
        <v>143</v>
      </c>
      <c r="C33" s="49">
        <v>1315959.693</v>
      </c>
      <c r="D33" s="49">
        <v>1429457.66</v>
      </c>
      <c r="E33" s="49">
        <v>1452101.21</v>
      </c>
      <c r="F33" s="51">
        <v>1420968.311</v>
      </c>
      <c r="G33" s="51">
        <v>1568761.0930000001</v>
      </c>
      <c r="H33" s="51">
        <v>1328721.923</v>
      </c>
      <c r="I33" s="51">
        <v>1529671.388</v>
      </c>
      <c r="J33" s="51">
        <v>1424471.588</v>
      </c>
      <c r="K33" s="51">
        <v>1401853.679</v>
      </c>
      <c r="L33" s="51">
        <v>1394136.4650000001</v>
      </c>
      <c r="M33" s="51">
        <v>1566545.0060000001</v>
      </c>
      <c r="N33" s="51">
        <v>1598637.7169999999</v>
      </c>
      <c r="O33" s="50">
        <f t="shared" si="0"/>
        <v>17431285.732999999</v>
      </c>
    </row>
    <row r="34" spans="1:15" ht="13.8" x14ac:dyDescent="0.25">
      <c r="A34" s="43">
        <v>2014</v>
      </c>
      <c r="B34" s="48" t="s">
        <v>100</v>
      </c>
      <c r="C34" s="49">
        <v>1586747.193</v>
      </c>
      <c r="D34" s="49">
        <v>1485413.0630000001</v>
      </c>
      <c r="E34" s="49">
        <v>1599751.9879999999</v>
      </c>
      <c r="F34" s="49">
        <v>1544267.7860000001</v>
      </c>
      <c r="G34" s="49">
        <v>1614283.673</v>
      </c>
      <c r="H34" s="49">
        <v>1598859.6610000001</v>
      </c>
      <c r="I34" s="49">
        <v>1726343.682</v>
      </c>
      <c r="J34" s="49">
        <v>1559583.199</v>
      </c>
      <c r="K34" s="49"/>
      <c r="L34" s="49"/>
      <c r="M34" s="49"/>
      <c r="N34" s="49"/>
      <c r="O34" s="50">
        <f t="shared" ref="O34:O66" si="1">SUM(C34:N34)</f>
        <v>12715250.245000001</v>
      </c>
    </row>
    <row r="35" spans="1:15" ht="13.8" x14ac:dyDescent="0.25">
      <c r="A35" s="47">
        <v>2013</v>
      </c>
      <c r="B35" s="48" t="s">
        <v>100</v>
      </c>
      <c r="C35" s="49">
        <v>1392631.8389999999</v>
      </c>
      <c r="D35" s="49">
        <v>1389471.2830000001</v>
      </c>
      <c r="E35" s="49">
        <v>1509882.693</v>
      </c>
      <c r="F35" s="49">
        <v>1316507.372</v>
      </c>
      <c r="G35" s="49">
        <v>1364077.875</v>
      </c>
      <c r="H35" s="49">
        <v>1442883.8759999999</v>
      </c>
      <c r="I35" s="49">
        <v>1619796.1470000001</v>
      </c>
      <c r="J35" s="49">
        <v>1397333.618</v>
      </c>
      <c r="K35" s="49">
        <v>1514552.2579999999</v>
      </c>
      <c r="L35" s="49">
        <v>1334120.2</v>
      </c>
      <c r="M35" s="49">
        <v>1657209.2579999999</v>
      </c>
      <c r="N35" s="49">
        <v>1421635.6329999999</v>
      </c>
      <c r="O35" s="50">
        <f t="shared" si="1"/>
        <v>17360102.051999997</v>
      </c>
    </row>
    <row r="36" spans="1:15" ht="13.8" x14ac:dyDescent="0.25">
      <c r="A36" s="43">
        <v>2014</v>
      </c>
      <c r="B36" s="48" t="s">
        <v>101</v>
      </c>
      <c r="C36" s="49">
        <v>1585995.3489999999</v>
      </c>
      <c r="D36" s="49">
        <v>1831572.4539999999</v>
      </c>
      <c r="E36" s="49">
        <v>2126495.639</v>
      </c>
      <c r="F36" s="49">
        <v>2090041.5930000001</v>
      </c>
      <c r="G36" s="49">
        <v>2050366.531</v>
      </c>
      <c r="H36" s="49">
        <v>2030033.828</v>
      </c>
      <c r="I36" s="49">
        <v>1993780.862</v>
      </c>
      <c r="J36" s="49">
        <v>1268663.3770000001</v>
      </c>
      <c r="K36" s="49"/>
      <c r="L36" s="49"/>
      <c r="M36" s="49"/>
      <c r="N36" s="49"/>
      <c r="O36" s="50">
        <f t="shared" si="1"/>
        <v>14976949.632999999</v>
      </c>
    </row>
    <row r="37" spans="1:15" ht="13.8" x14ac:dyDescent="0.25">
      <c r="A37" s="47">
        <v>2013</v>
      </c>
      <c r="B37" s="48" t="s">
        <v>101</v>
      </c>
      <c r="C37" s="49">
        <v>1485459.331</v>
      </c>
      <c r="D37" s="49">
        <v>1783951.888</v>
      </c>
      <c r="E37" s="49">
        <v>1863298.6769999999</v>
      </c>
      <c r="F37" s="49">
        <v>1766370.9979999999</v>
      </c>
      <c r="G37" s="49">
        <v>1843125.4669999999</v>
      </c>
      <c r="H37" s="49">
        <v>1800469.2890000001</v>
      </c>
      <c r="I37" s="49">
        <v>1952618.523</v>
      </c>
      <c r="J37" s="49">
        <v>1263006.966</v>
      </c>
      <c r="K37" s="49">
        <v>1955643.449</v>
      </c>
      <c r="L37" s="49">
        <v>1749427.5109999999</v>
      </c>
      <c r="M37" s="49">
        <v>2075518.764</v>
      </c>
      <c r="N37" s="49">
        <v>1764236.7609999999</v>
      </c>
      <c r="O37" s="50">
        <f t="shared" si="1"/>
        <v>21303127.623999998</v>
      </c>
    </row>
    <row r="38" spans="1:15" ht="13.8" x14ac:dyDescent="0.25">
      <c r="A38" s="43">
        <v>2014</v>
      </c>
      <c r="B38" s="48" t="s">
        <v>102</v>
      </c>
      <c r="C38" s="49">
        <v>54471.324000000001</v>
      </c>
      <c r="D38" s="49">
        <v>89236.716</v>
      </c>
      <c r="E38" s="49">
        <v>97135.554999999993</v>
      </c>
      <c r="F38" s="49">
        <v>76354.088000000003</v>
      </c>
      <c r="G38" s="49">
        <v>131933.46799999999</v>
      </c>
      <c r="H38" s="49">
        <v>113595.982</v>
      </c>
      <c r="I38" s="49">
        <v>122443.44500000001</v>
      </c>
      <c r="J38" s="49">
        <v>109749.076</v>
      </c>
      <c r="K38" s="49"/>
      <c r="L38" s="49"/>
      <c r="M38" s="49"/>
      <c r="N38" s="49"/>
      <c r="O38" s="50">
        <f t="shared" si="1"/>
        <v>794919.65399999998</v>
      </c>
    </row>
    <row r="39" spans="1:15" ht="13.8" x14ac:dyDescent="0.25">
      <c r="A39" s="47">
        <v>2013</v>
      </c>
      <c r="B39" s="48" t="s">
        <v>102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3.8" x14ac:dyDescent="0.25">
      <c r="A40" s="43">
        <v>2014</v>
      </c>
      <c r="B40" s="48" t="s">
        <v>142</v>
      </c>
      <c r="C40" s="49">
        <v>902952.549</v>
      </c>
      <c r="D40" s="49">
        <v>921039.245</v>
      </c>
      <c r="E40" s="49">
        <v>1056899.21</v>
      </c>
      <c r="F40" s="49">
        <v>1080644.8219999999</v>
      </c>
      <c r="G40" s="49">
        <v>1065418.99</v>
      </c>
      <c r="H40" s="49">
        <v>972658.03399999999</v>
      </c>
      <c r="I40" s="49">
        <v>986033.18200000003</v>
      </c>
      <c r="J40" s="49">
        <v>857379.95900000003</v>
      </c>
      <c r="K40" s="49"/>
      <c r="L40" s="49"/>
      <c r="M40" s="49"/>
      <c r="N40" s="49"/>
      <c r="O40" s="50">
        <f t="shared" si="1"/>
        <v>7843025.9909999995</v>
      </c>
    </row>
    <row r="41" spans="1:15" ht="13.8" x14ac:dyDescent="0.25">
      <c r="A41" s="47">
        <v>2013</v>
      </c>
      <c r="B41" s="48" t="s">
        <v>142</v>
      </c>
      <c r="C41" s="49">
        <v>830030.37800000003</v>
      </c>
      <c r="D41" s="49">
        <v>838421.57200000004</v>
      </c>
      <c r="E41" s="49">
        <v>909479.83</v>
      </c>
      <c r="F41" s="49">
        <v>916370.57299999997</v>
      </c>
      <c r="G41" s="49">
        <v>1026528.406</v>
      </c>
      <c r="H41" s="49">
        <v>920031.07299999997</v>
      </c>
      <c r="I41" s="49">
        <v>1038657.503</v>
      </c>
      <c r="J41" s="49">
        <v>884232.304</v>
      </c>
      <c r="K41" s="49">
        <v>1034166.5870000001</v>
      </c>
      <c r="L41" s="49">
        <v>1054293.102</v>
      </c>
      <c r="M41" s="49">
        <v>1128425.091</v>
      </c>
      <c r="N41" s="49">
        <v>1113474.4169999999</v>
      </c>
      <c r="O41" s="50">
        <f t="shared" si="1"/>
        <v>11694110.835999997</v>
      </c>
    </row>
    <row r="42" spans="1:15" ht="13.8" x14ac:dyDescent="0.25">
      <c r="A42" s="43">
        <v>2014</v>
      </c>
      <c r="B42" s="48" t="s">
        <v>103</v>
      </c>
      <c r="C42" s="49">
        <v>477337.08199999999</v>
      </c>
      <c r="D42" s="49">
        <v>471702.34499999997</v>
      </c>
      <c r="E42" s="49">
        <v>503718.80300000001</v>
      </c>
      <c r="F42" s="49">
        <v>525200.00600000005</v>
      </c>
      <c r="G42" s="49">
        <v>544864.728</v>
      </c>
      <c r="H42" s="49">
        <v>500351.75400000002</v>
      </c>
      <c r="I42" s="49">
        <v>515889.82400000002</v>
      </c>
      <c r="J42" s="49">
        <v>459694.16</v>
      </c>
      <c r="K42" s="49"/>
      <c r="L42" s="49"/>
      <c r="M42" s="49"/>
      <c r="N42" s="49"/>
      <c r="O42" s="50">
        <f t="shared" si="1"/>
        <v>3998758.7020000005</v>
      </c>
    </row>
    <row r="43" spans="1:15" ht="13.8" x14ac:dyDescent="0.25">
      <c r="A43" s="47">
        <v>2013</v>
      </c>
      <c r="B43" s="48" t="s">
        <v>103</v>
      </c>
      <c r="C43" s="49">
        <v>430048.80300000001</v>
      </c>
      <c r="D43" s="49">
        <v>435630.61499999999</v>
      </c>
      <c r="E43" s="49">
        <v>512147.93400000001</v>
      </c>
      <c r="F43" s="49">
        <v>501844.57699999999</v>
      </c>
      <c r="G43" s="49">
        <v>518926.19799999997</v>
      </c>
      <c r="H43" s="49">
        <v>465383.56099999999</v>
      </c>
      <c r="I43" s="49">
        <v>509307.17300000001</v>
      </c>
      <c r="J43" s="49">
        <v>386713.90399999998</v>
      </c>
      <c r="K43" s="49">
        <v>480637.946</v>
      </c>
      <c r="L43" s="49">
        <v>450455.80099999998</v>
      </c>
      <c r="M43" s="49">
        <v>533237.61199999996</v>
      </c>
      <c r="N43" s="49">
        <v>570357.50800000003</v>
      </c>
      <c r="O43" s="50">
        <f t="shared" si="1"/>
        <v>5794691.6320000002</v>
      </c>
    </row>
    <row r="44" spans="1:15" ht="13.8" x14ac:dyDescent="0.25">
      <c r="A44" s="43">
        <v>2014</v>
      </c>
      <c r="B44" s="48" t="s">
        <v>104</v>
      </c>
      <c r="C44" s="49">
        <v>591744.85800000001</v>
      </c>
      <c r="D44" s="49">
        <v>567771.33400000003</v>
      </c>
      <c r="E44" s="49">
        <v>599943.62800000003</v>
      </c>
      <c r="F44" s="49">
        <v>648829.48699999996</v>
      </c>
      <c r="G44" s="49">
        <v>650907.43999999994</v>
      </c>
      <c r="H44" s="49">
        <v>593688.44999999995</v>
      </c>
      <c r="I44" s="49">
        <v>587046.11399999994</v>
      </c>
      <c r="J44" s="49">
        <v>542677.86699999997</v>
      </c>
      <c r="K44" s="49"/>
      <c r="L44" s="49"/>
      <c r="M44" s="49"/>
      <c r="N44" s="49"/>
      <c r="O44" s="50">
        <f t="shared" si="1"/>
        <v>4782609.1779999994</v>
      </c>
    </row>
    <row r="45" spans="1:15" ht="13.8" x14ac:dyDescent="0.25">
      <c r="A45" s="47">
        <v>2013</v>
      </c>
      <c r="B45" s="48" t="s">
        <v>104</v>
      </c>
      <c r="C45" s="49">
        <v>519503.43900000001</v>
      </c>
      <c r="D45" s="49">
        <v>545252.58400000003</v>
      </c>
      <c r="E45" s="49">
        <v>593049.04099999997</v>
      </c>
      <c r="F45" s="49">
        <v>558709.39500000002</v>
      </c>
      <c r="G45" s="49">
        <v>617223.01699999999</v>
      </c>
      <c r="H45" s="49">
        <v>553130.973</v>
      </c>
      <c r="I45" s="49">
        <v>584798.78399999999</v>
      </c>
      <c r="J45" s="49">
        <v>506318.26400000002</v>
      </c>
      <c r="K45" s="49">
        <v>593124.01699999999</v>
      </c>
      <c r="L45" s="49">
        <v>534887.56400000001</v>
      </c>
      <c r="M45" s="49">
        <v>651406.50300000003</v>
      </c>
      <c r="N45" s="49">
        <v>572435.89899999998</v>
      </c>
      <c r="O45" s="50">
        <f t="shared" si="1"/>
        <v>6829839.4800000004</v>
      </c>
    </row>
    <row r="46" spans="1:15" ht="13.8" x14ac:dyDescent="0.25">
      <c r="A46" s="43">
        <v>2014</v>
      </c>
      <c r="B46" s="48" t="s">
        <v>105</v>
      </c>
      <c r="C46" s="49">
        <v>1105543.254</v>
      </c>
      <c r="D46" s="49">
        <v>1189107.7779999999</v>
      </c>
      <c r="E46" s="49">
        <v>1173050.6640000001</v>
      </c>
      <c r="F46" s="49">
        <v>1201946.3600000001</v>
      </c>
      <c r="G46" s="49">
        <v>1277536.361</v>
      </c>
      <c r="H46" s="49">
        <v>1066360.2649999999</v>
      </c>
      <c r="I46" s="49">
        <v>1059461.0460000001</v>
      </c>
      <c r="J46" s="49">
        <v>959550.96699999995</v>
      </c>
      <c r="K46" s="49"/>
      <c r="L46" s="49"/>
      <c r="M46" s="49"/>
      <c r="N46" s="49"/>
      <c r="O46" s="50">
        <f t="shared" si="1"/>
        <v>9032556.6949999984</v>
      </c>
    </row>
    <row r="47" spans="1:15" ht="13.8" x14ac:dyDescent="0.25">
      <c r="A47" s="47">
        <v>2013</v>
      </c>
      <c r="B47" s="48" t="s">
        <v>105</v>
      </c>
      <c r="C47" s="49">
        <v>1144613.557</v>
      </c>
      <c r="D47" s="49">
        <v>1224777.6399999999</v>
      </c>
      <c r="E47" s="49">
        <v>1449849.35</v>
      </c>
      <c r="F47" s="49">
        <v>1224394.159</v>
      </c>
      <c r="G47" s="49">
        <v>1262960.4040000001</v>
      </c>
      <c r="H47" s="49">
        <v>1111722.7590000001</v>
      </c>
      <c r="I47" s="49">
        <v>1092640.2779999999</v>
      </c>
      <c r="J47" s="49">
        <v>927133.15700000001</v>
      </c>
      <c r="K47" s="49">
        <v>1018041.534</v>
      </c>
      <c r="L47" s="49">
        <v>1044197.044</v>
      </c>
      <c r="M47" s="49">
        <v>1131232.4129999999</v>
      </c>
      <c r="N47" s="49">
        <v>1189403.2120000001</v>
      </c>
      <c r="O47" s="50">
        <f t="shared" si="1"/>
        <v>13820965.506999999</v>
      </c>
    </row>
    <row r="48" spans="1:15" ht="13.8" x14ac:dyDescent="0.25">
      <c r="A48" s="43">
        <v>2014</v>
      </c>
      <c r="B48" s="48" t="s">
        <v>141</v>
      </c>
      <c r="C48" s="49">
        <v>243600.06299999999</v>
      </c>
      <c r="D48" s="49">
        <v>245731.55100000001</v>
      </c>
      <c r="E48" s="49">
        <v>272044.85399999999</v>
      </c>
      <c r="F48" s="49">
        <v>308249.55599999998</v>
      </c>
      <c r="G48" s="49">
        <v>289546.88099999999</v>
      </c>
      <c r="H48" s="49">
        <v>278082.46899999998</v>
      </c>
      <c r="I48" s="49">
        <v>266471.15399999998</v>
      </c>
      <c r="J48" s="49">
        <v>247619.565</v>
      </c>
      <c r="K48" s="49"/>
      <c r="L48" s="49"/>
      <c r="M48" s="49"/>
      <c r="N48" s="49"/>
      <c r="O48" s="50">
        <f t="shared" si="1"/>
        <v>2151346.0929999999</v>
      </c>
    </row>
    <row r="49" spans="1:15" ht="13.8" x14ac:dyDescent="0.25">
      <c r="A49" s="47">
        <v>2013</v>
      </c>
      <c r="B49" s="48" t="s">
        <v>141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298359.03000000003</v>
      </c>
      <c r="H49" s="49">
        <v>263835.68599999999</v>
      </c>
      <c r="I49" s="49">
        <v>277557.41899999999</v>
      </c>
      <c r="J49" s="49">
        <v>250243.50399999999</v>
      </c>
      <c r="K49" s="49">
        <v>264058.522</v>
      </c>
      <c r="L49" s="49">
        <v>241268.35699999999</v>
      </c>
      <c r="M49" s="49">
        <v>263633.48499999999</v>
      </c>
      <c r="N49" s="49">
        <v>247833.91200000001</v>
      </c>
      <c r="O49" s="50">
        <f t="shared" si="1"/>
        <v>3152553.7339999997</v>
      </c>
    </row>
    <row r="50" spans="1:15" ht="13.8" x14ac:dyDescent="0.25">
      <c r="A50" s="43">
        <v>2014</v>
      </c>
      <c r="B50" s="48" t="s">
        <v>106</v>
      </c>
      <c r="C50" s="49">
        <v>194226.76699999999</v>
      </c>
      <c r="D50" s="49">
        <v>181390.087</v>
      </c>
      <c r="E50" s="49">
        <v>212140.59299999999</v>
      </c>
      <c r="F50" s="49">
        <v>209049.86900000001</v>
      </c>
      <c r="G50" s="49">
        <v>203036.43</v>
      </c>
      <c r="H50" s="49">
        <v>148009.05600000001</v>
      </c>
      <c r="I50" s="49">
        <v>123593.368</v>
      </c>
      <c r="J50" s="49">
        <v>199898.26699999999</v>
      </c>
      <c r="K50" s="49"/>
      <c r="L50" s="49"/>
      <c r="M50" s="49"/>
      <c r="N50" s="49"/>
      <c r="O50" s="50">
        <f t="shared" si="1"/>
        <v>1471344.4369999999</v>
      </c>
    </row>
    <row r="51" spans="1:15" ht="13.8" x14ac:dyDescent="0.25">
      <c r="A51" s="47">
        <v>2013</v>
      </c>
      <c r="B51" s="48" t="s">
        <v>106</v>
      </c>
      <c r="C51" s="49">
        <v>154170.08499999999</v>
      </c>
      <c r="D51" s="49">
        <v>192587.215</v>
      </c>
      <c r="E51" s="49">
        <v>191244.978</v>
      </c>
      <c r="F51" s="49">
        <v>165840.55600000001</v>
      </c>
      <c r="G51" s="49">
        <v>192942.12100000001</v>
      </c>
      <c r="H51" s="49">
        <v>168991.027</v>
      </c>
      <c r="I51" s="49">
        <v>173444.18</v>
      </c>
      <c r="J51" s="49">
        <v>187327.40599999999</v>
      </c>
      <c r="K51" s="49">
        <v>204095.255</v>
      </c>
      <c r="L51" s="49">
        <v>193811.10399999999</v>
      </c>
      <c r="M51" s="49">
        <v>239853.076</v>
      </c>
      <c r="N51" s="49">
        <v>189189.448</v>
      </c>
      <c r="O51" s="50">
        <f t="shared" si="1"/>
        <v>2253496.4509999999</v>
      </c>
    </row>
    <row r="52" spans="1:15" ht="13.8" x14ac:dyDescent="0.25">
      <c r="A52" s="43">
        <v>2014</v>
      </c>
      <c r="B52" s="48" t="s">
        <v>107</v>
      </c>
      <c r="C52" s="49">
        <v>106122.356</v>
      </c>
      <c r="D52" s="49">
        <v>107443.261</v>
      </c>
      <c r="E52" s="49">
        <v>107438.48699999999</v>
      </c>
      <c r="F52" s="49">
        <v>133746.18900000001</v>
      </c>
      <c r="G52" s="49">
        <v>142827.799</v>
      </c>
      <c r="H52" s="49">
        <v>180261.736</v>
      </c>
      <c r="I52" s="49">
        <v>174615.266</v>
      </c>
      <c r="J52" s="49">
        <v>99069.659</v>
      </c>
      <c r="K52" s="49"/>
      <c r="L52" s="49"/>
      <c r="M52" s="49"/>
      <c r="N52" s="49"/>
      <c r="O52" s="50">
        <f t="shared" si="1"/>
        <v>1051524.753</v>
      </c>
    </row>
    <row r="53" spans="1:15" ht="13.8" x14ac:dyDescent="0.25">
      <c r="A53" s="47">
        <v>2013</v>
      </c>
      <c r="B53" s="48" t="s">
        <v>107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163409.96</v>
      </c>
      <c r="O53" s="50">
        <f t="shared" si="1"/>
        <v>1388929.56</v>
      </c>
    </row>
    <row r="54" spans="1:15" ht="13.8" x14ac:dyDescent="0.25">
      <c r="A54" s="43">
        <v>2014</v>
      </c>
      <c r="B54" s="48" t="s">
        <v>123</v>
      </c>
      <c r="C54" s="49">
        <v>329794.63900000002</v>
      </c>
      <c r="D54" s="49">
        <v>355785.22399999999</v>
      </c>
      <c r="E54" s="49">
        <v>399146.11700000003</v>
      </c>
      <c r="F54" s="49">
        <v>393845.31900000002</v>
      </c>
      <c r="G54" s="49">
        <v>411025.42200000002</v>
      </c>
      <c r="H54" s="49">
        <v>376213.52100000001</v>
      </c>
      <c r="I54" s="49">
        <v>392465.42</v>
      </c>
      <c r="J54" s="49">
        <v>329937.364</v>
      </c>
      <c r="K54" s="49"/>
      <c r="L54" s="49"/>
      <c r="M54" s="49"/>
      <c r="N54" s="49"/>
      <c r="O54" s="50">
        <f t="shared" si="1"/>
        <v>2988213.0260000001</v>
      </c>
    </row>
    <row r="55" spans="1:15" ht="13.8" x14ac:dyDescent="0.25">
      <c r="A55" s="47">
        <v>2013</v>
      </c>
      <c r="B55" s="48" t="s">
        <v>123</v>
      </c>
      <c r="C55" s="49">
        <v>275661.76899999997</v>
      </c>
      <c r="D55" s="49">
        <v>301532.522</v>
      </c>
      <c r="E55" s="49">
        <v>348675.75300000003</v>
      </c>
      <c r="F55" s="49">
        <v>357872.46</v>
      </c>
      <c r="G55" s="49">
        <v>379190.42099999997</v>
      </c>
      <c r="H55" s="49">
        <v>335219.63699999999</v>
      </c>
      <c r="I55" s="49">
        <v>364870.49099999998</v>
      </c>
      <c r="J55" s="49">
        <v>311599.05900000001</v>
      </c>
      <c r="K55" s="49">
        <v>382215.22100000002</v>
      </c>
      <c r="L55" s="49">
        <v>362202.20699999999</v>
      </c>
      <c r="M55" s="49">
        <v>419098.26</v>
      </c>
      <c r="N55" s="49">
        <v>361065.04800000001</v>
      </c>
      <c r="O55" s="50">
        <f t="shared" si="1"/>
        <v>4199202.8480000002</v>
      </c>
    </row>
    <row r="56" spans="1:15" ht="13.8" x14ac:dyDescent="0.25">
      <c r="A56" s="43">
        <v>2014</v>
      </c>
      <c r="B56" s="48" t="s">
        <v>108</v>
      </c>
      <c r="C56" s="49">
        <v>6960.5619999999999</v>
      </c>
      <c r="D56" s="49">
        <v>8786.9979999999996</v>
      </c>
      <c r="E56" s="49">
        <v>11183.547</v>
      </c>
      <c r="F56" s="49">
        <v>12030.722</v>
      </c>
      <c r="G56" s="49">
        <v>10637.995999999999</v>
      </c>
      <c r="H56" s="49">
        <v>11474.965</v>
      </c>
      <c r="I56" s="49">
        <v>8117.799</v>
      </c>
      <c r="J56" s="49">
        <v>7804.1149999999998</v>
      </c>
      <c r="K56" s="49"/>
      <c r="L56" s="49"/>
      <c r="M56" s="49"/>
      <c r="N56" s="49"/>
      <c r="O56" s="50">
        <f t="shared" si="1"/>
        <v>76996.703999999998</v>
      </c>
    </row>
    <row r="57" spans="1:15" ht="13.8" x14ac:dyDescent="0.25">
      <c r="A57" s="47">
        <v>2013</v>
      </c>
      <c r="B57" s="48" t="s">
        <v>108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7000.6019999999999</v>
      </c>
      <c r="N57" s="49">
        <v>8463.9419999999991</v>
      </c>
      <c r="O57" s="50">
        <f t="shared" si="1"/>
        <v>104644.36099999998</v>
      </c>
    </row>
    <row r="58" spans="1:15" ht="13.8" x14ac:dyDescent="0.25">
      <c r="A58" s="43">
        <v>2014</v>
      </c>
      <c r="B58" s="44" t="s">
        <v>34</v>
      </c>
      <c r="C58" s="52">
        <v>401008.86200000002</v>
      </c>
      <c r="D58" s="52">
        <v>327055.84600000002</v>
      </c>
      <c r="E58" s="52">
        <v>363321.41600000003</v>
      </c>
      <c r="F58" s="52">
        <v>412279.34100000001</v>
      </c>
      <c r="G58" s="52">
        <v>464806.62599999999</v>
      </c>
      <c r="H58" s="52">
        <v>403489.20600000001</v>
      </c>
      <c r="I58" s="52">
        <v>405298.00400000002</v>
      </c>
      <c r="J58" s="52">
        <v>383268.46100000001</v>
      </c>
      <c r="K58" s="52"/>
      <c r="L58" s="52"/>
      <c r="M58" s="52"/>
      <c r="N58" s="52"/>
      <c r="O58" s="50">
        <f t="shared" si="1"/>
        <v>3160527.7620000006</v>
      </c>
    </row>
    <row r="59" spans="1:15" ht="13.8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445448.03200000001</v>
      </c>
      <c r="J59" s="52">
        <v>400043.06199999998</v>
      </c>
      <c r="K59" s="52">
        <v>441657.783</v>
      </c>
      <c r="L59" s="52">
        <v>384744.09899999999</v>
      </c>
      <c r="M59" s="52">
        <v>439724.03399999999</v>
      </c>
      <c r="N59" s="52">
        <v>420131.96299999999</v>
      </c>
      <c r="O59" s="50">
        <f t="shared" si="1"/>
        <v>5034853.148</v>
      </c>
    </row>
    <row r="60" spans="1:15" ht="13.8" x14ac:dyDescent="0.25">
      <c r="A60" s="43">
        <v>2014</v>
      </c>
      <c r="B60" s="48" t="s">
        <v>109</v>
      </c>
      <c r="C60" s="49">
        <v>401008.86200000002</v>
      </c>
      <c r="D60" s="49">
        <v>327055.84600000002</v>
      </c>
      <c r="E60" s="49">
        <v>363321.41600000003</v>
      </c>
      <c r="F60" s="49">
        <v>412279.34100000001</v>
      </c>
      <c r="G60" s="49">
        <v>464806.62599999999</v>
      </c>
      <c r="H60" s="49">
        <v>403489.20600000001</v>
      </c>
      <c r="I60" s="49">
        <v>405298.00400000002</v>
      </c>
      <c r="J60" s="49">
        <v>383268.46100000001</v>
      </c>
      <c r="K60" s="49"/>
      <c r="L60" s="49"/>
      <c r="M60" s="49"/>
      <c r="N60" s="49"/>
      <c r="O60" s="50">
        <f t="shared" si="1"/>
        <v>3160527.7620000006</v>
      </c>
    </row>
    <row r="61" spans="1:15" ht="13.8" x14ac:dyDescent="0.25">
      <c r="A61" s="47">
        <v>2013</v>
      </c>
      <c r="B61" s="48" t="s">
        <v>109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445448.03200000001</v>
      </c>
      <c r="J61" s="49">
        <v>400043.06199999998</v>
      </c>
      <c r="K61" s="49">
        <v>441657.783</v>
      </c>
      <c r="L61" s="49">
        <v>384744.09899999999</v>
      </c>
      <c r="M61" s="49">
        <v>439724.03399999999</v>
      </c>
      <c r="N61" s="49">
        <v>420131.96299999999</v>
      </c>
      <c r="O61" s="50">
        <f t="shared" si="1"/>
        <v>5034853.148</v>
      </c>
    </row>
    <row r="62" spans="1:15" ht="14.4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3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3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3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3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3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3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3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3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3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3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8" thickBot="1" x14ac:dyDescent="0.3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8" thickBot="1" x14ac:dyDescent="0.3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8" thickBot="1" x14ac:dyDescent="0.3">
      <c r="A75" s="47">
        <v>2014</v>
      </c>
      <c r="B75" s="57" t="s">
        <v>44</v>
      </c>
      <c r="C75" s="54">
        <v>12402404.502</v>
      </c>
      <c r="D75" s="54">
        <v>13057569.732000001</v>
      </c>
      <c r="E75" s="54">
        <v>14685327.697000001</v>
      </c>
      <c r="F75" s="54">
        <v>13379517.037</v>
      </c>
      <c r="G75" s="54">
        <v>13711295.714</v>
      </c>
      <c r="H75" s="54">
        <v>12904384.864</v>
      </c>
      <c r="I75" s="54">
        <v>13402836.24</v>
      </c>
      <c r="J75" s="54">
        <v>11073774.232999999</v>
      </c>
      <c r="K75" s="54"/>
      <c r="L75" s="54"/>
      <c r="M75" s="58"/>
      <c r="N75" s="58"/>
      <c r="O75" s="59">
        <f t="shared" si="2"/>
        <v>104617110.01899999</v>
      </c>
    </row>
    <row r="76" spans="1:15" x14ac:dyDescent="0.25">
      <c r="B76" s="60" t="s">
        <v>110</v>
      </c>
    </row>
    <row r="78" spans="1:15" x14ac:dyDescent="0.25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Grafik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2014-09-01T03:24:49Z</cp:lastPrinted>
  <dcterms:created xsi:type="dcterms:W3CDTF">2013-08-01T04:41:02Z</dcterms:created>
  <dcterms:modified xsi:type="dcterms:W3CDTF">2014-09-01T04:35:48Z</dcterms:modified>
</cp:coreProperties>
</file>