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khanezgin\Documents\RAPORLAR KAYIT RAKAMLARI\AYLAR BAZINDA İHRACAT KAYIT RAKAMLARI\2014\09-EYLÜL-VAN\"/>
    </mc:Choice>
  </mc:AlternateContent>
  <bookViews>
    <workbookView xWindow="240" yWindow="420" windowWidth="15576" windowHeight="7656"/>
  </bookViews>
  <sheets>
    <sheet name="SEKTÖR (U S D)" sheetId="1" r:id="rId1"/>
    <sheet name="Seçilmiş İstatistikler" sheetId="14" r:id="rId2"/>
    <sheet name="SEKTÖR (TL)" sheetId="2" r:id="rId3"/>
    <sheet name="USDvsTL" sheetId="3" r:id="rId4"/>
    <sheet name="GEN.SEK." sheetId="4" r:id="rId5"/>
    <sheet name="Toplam İhracat Grafik" sheetId="15" r:id="rId6"/>
    <sheet name="Ü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-2014 AYLIK İHR" sheetId="22" r:id="rId14"/>
  </sheets>
  <calcPr calcId="152511"/>
</workbook>
</file>

<file path=xl/calcChain.xml><?xml version="1.0" encoding="utf-8"?>
<calcChain xmlns="http://schemas.openxmlformats.org/spreadsheetml/2006/main">
  <c r="D83" i="14" l="1"/>
  <c r="D84" i="14"/>
  <c r="D85" i="14"/>
  <c r="D86" i="14"/>
  <c r="D87" i="14"/>
  <c r="D88" i="14"/>
  <c r="D89" i="14"/>
  <c r="D90" i="14"/>
  <c r="D91" i="14"/>
  <c r="D82" i="14"/>
  <c r="D7" i="14"/>
  <c r="D8" i="14"/>
  <c r="D9" i="14"/>
  <c r="D10" i="14"/>
  <c r="D11" i="14"/>
  <c r="D12" i="14"/>
  <c r="D13" i="14"/>
  <c r="D14" i="14"/>
  <c r="D15" i="14"/>
  <c r="D6" i="14"/>
  <c r="K46" i="2" l="1"/>
  <c r="K44" i="2"/>
  <c r="K43" i="2"/>
  <c r="K42" i="2"/>
  <c r="K41" i="2"/>
  <c r="K40" i="2"/>
  <c r="K39" i="2"/>
  <c r="K38" i="2"/>
  <c r="K37" i="2"/>
  <c r="K36" i="2"/>
  <c r="K35" i="2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J46" i="2"/>
  <c r="J44" i="2"/>
  <c r="J43" i="2"/>
  <c r="J42" i="2"/>
  <c r="J41" i="2"/>
  <c r="J40" i="2"/>
  <c r="J39" i="2"/>
  <c r="J38" i="2"/>
  <c r="J37" i="2"/>
  <c r="J36" i="2"/>
  <c r="J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G46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F46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O5" i="23" l="1"/>
  <c r="O6" i="23"/>
  <c r="O7" i="23"/>
  <c r="O8" i="23"/>
  <c r="O9" i="23"/>
  <c r="O10" i="23"/>
  <c r="O11" i="23"/>
  <c r="O12" i="23"/>
  <c r="O13" i="23"/>
  <c r="O14" i="23"/>
  <c r="O15" i="23"/>
  <c r="O16" i="23"/>
  <c r="O17" i="23"/>
  <c r="O18" i="23"/>
  <c r="O19" i="23"/>
  <c r="O20" i="23"/>
  <c r="O21" i="23"/>
  <c r="O22" i="23"/>
  <c r="O23" i="23"/>
  <c r="O24" i="23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M46" i="2" l="1"/>
  <c r="M46" i="1"/>
  <c r="L46" i="1"/>
  <c r="F46" i="3" s="1"/>
  <c r="K45" i="1"/>
  <c r="K45" i="2" s="1"/>
  <c r="J45" i="1"/>
  <c r="J45" i="2" s="1"/>
  <c r="M44" i="1"/>
  <c r="L44" i="1"/>
  <c r="F44" i="3" s="1"/>
  <c r="M43" i="1"/>
  <c r="L43" i="1"/>
  <c r="F43" i="3" s="1"/>
  <c r="M42" i="1"/>
  <c r="L42" i="1"/>
  <c r="F42" i="3" s="1"/>
  <c r="M41" i="1"/>
  <c r="L41" i="1"/>
  <c r="F41" i="3" s="1"/>
  <c r="M40" i="1"/>
  <c r="L40" i="1"/>
  <c r="F40" i="3" s="1"/>
  <c r="M39" i="1"/>
  <c r="L39" i="1"/>
  <c r="F39" i="3" s="1"/>
  <c r="M38" i="1"/>
  <c r="L38" i="1"/>
  <c r="F38" i="3" s="1"/>
  <c r="M37" i="1"/>
  <c r="L37" i="1"/>
  <c r="F37" i="3" s="1"/>
  <c r="M36" i="1"/>
  <c r="L36" i="1"/>
  <c r="F36" i="3" s="1"/>
  <c r="M35" i="1"/>
  <c r="L35" i="1"/>
  <c r="F35" i="3" s="1"/>
  <c r="M34" i="1"/>
  <c r="L34" i="1"/>
  <c r="F34" i="3" s="1"/>
  <c r="M33" i="1"/>
  <c r="L33" i="1"/>
  <c r="F33" i="3" s="1"/>
  <c r="M32" i="1"/>
  <c r="L32" i="1"/>
  <c r="F32" i="3" s="1"/>
  <c r="M31" i="1"/>
  <c r="L31" i="1"/>
  <c r="F31" i="3" s="1"/>
  <c r="M30" i="1"/>
  <c r="L30" i="1"/>
  <c r="F30" i="3" s="1"/>
  <c r="M29" i="1"/>
  <c r="L29" i="1"/>
  <c r="F29" i="3" s="1"/>
  <c r="M28" i="1"/>
  <c r="L28" i="1"/>
  <c r="F28" i="3" s="1"/>
  <c r="M27" i="1"/>
  <c r="L27" i="1"/>
  <c r="F27" i="3" s="1"/>
  <c r="M26" i="1"/>
  <c r="L26" i="1"/>
  <c r="F26" i="3" s="1"/>
  <c r="M25" i="1"/>
  <c r="L25" i="1"/>
  <c r="F25" i="3" s="1"/>
  <c r="M24" i="1"/>
  <c r="L24" i="1"/>
  <c r="F24" i="3" s="1"/>
  <c r="M23" i="1"/>
  <c r="L23" i="1"/>
  <c r="F23" i="3" s="1"/>
  <c r="M22" i="1"/>
  <c r="L22" i="1"/>
  <c r="F22" i="3" s="1"/>
  <c r="M21" i="1"/>
  <c r="L21" i="1"/>
  <c r="F21" i="3" s="1"/>
  <c r="M20" i="1"/>
  <c r="L20" i="1"/>
  <c r="F20" i="3" s="1"/>
  <c r="M19" i="1"/>
  <c r="L19" i="1"/>
  <c r="F19" i="3" s="1"/>
  <c r="M18" i="1"/>
  <c r="L18" i="1"/>
  <c r="F18" i="3" s="1"/>
  <c r="M17" i="1"/>
  <c r="L17" i="1"/>
  <c r="F17" i="3" s="1"/>
  <c r="M16" i="1"/>
  <c r="L16" i="1"/>
  <c r="F16" i="3" s="1"/>
  <c r="M15" i="1"/>
  <c r="L15" i="1"/>
  <c r="F15" i="3" s="1"/>
  <c r="M14" i="1"/>
  <c r="L14" i="1"/>
  <c r="F14" i="3" s="1"/>
  <c r="M13" i="1"/>
  <c r="L13" i="1"/>
  <c r="F13" i="3" s="1"/>
  <c r="M12" i="1"/>
  <c r="L12" i="1"/>
  <c r="F12" i="3" s="1"/>
  <c r="M11" i="1"/>
  <c r="L11" i="1"/>
  <c r="F11" i="3" s="1"/>
  <c r="M10" i="1"/>
  <c r="L10" i="1"/>
  <c r="F10" i="3" s="1"/>
  <c r="M9" i="1"/>
  <c r="L9" i="1"/>
  <c r="F9" i="3" s="1"/>
  <c r="M8" i="1"/>
  <c r="L8" i="1"/>
  <c r="F8" i="3" s="1"/>
  <c r="M45" i="1" l="1"/>
  <c r="M8" i="2"/>
  <c r="M10" i="2"/>
  <c r="M12" i="2"/>
  <c r="M14" i="2"/>
  <c r="M16" i="2"/>
  <c r="M18" i="2"/>
  <c r="M20" i="2"/>
  <c r="M22" i="2"/>
  <c r="M24" i="2"/>
  <c r="M26" i="2"/>
  <c r="M28" i="2"/>
  <c r="M30" i="2"/>
  <c r="M32" i="2"/>
  <c r="M34" i="2"/>
  <c r="M36" i="2"/>
  <c r="M38" i="2"/>
  <c r="M40" i="2"/>
  <c r="M42" i="2"/>
  <c r="M44" i="2"/>
  <c r="M45" i="2"/>
  <c r="M9" i="2"/>
  <c r="M11" i="2"/>
  <c r="M13" i="2"/>
  <c r="M15" i="2"/>
  <c r="M17" i="2"/>
  <c r="M19" i="2"/>
  <c r="M21" i="2"/>
  <c r="M23" i="2"/>
  <c r="M25" i="2"/>
  <c r="M27" i="2"/>
  <c r="M29" i="2"/>
  <c r="M31" i="2"/>
  <c r="M33" i="2"/>
  <c r="M35" i="2"/>
  <c r="M37" i="2"/>
  <c r="M39" i="2"/>
  <c r="M41" i="2"/>
  <c r="M43" i="2"/>
  <c r="L45" i="1"/>
  <c r="F45" i="3" s="1"/>
  <c r="L8" i="2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L46" i="2"/>
  <c r="G46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5" i="23" l="1"/>
  <c r="P6" i="23"/>
  <c r="P25" i="23" s="1"/>
  <c r="L45" i="2"/>
  <c r="G45" i="3" s="1"/>
  <c r="O2" i="22"/>
  <c r="O3" i="22"/>
  <c r="O4" i="22"/>
  <c r="O5" i="22"/>
  <c r="O6" i="22"/>
  <c r="O7" i="22"/>
  <c r="O8" i="22"/>
  <c r="O9" i="22"/>
  <c r="O10" i="22"/>
  <c r="O11" i="22"/>
  <c r="O12" i="22"/>
  <c r="O13" i="22"/>
  <c r="O14" i="22"/>
  <c r="O15" i="22"/>
  <c r="O16" i="22"/>
  <c r="O17" i="22"/>
  <c r="O18" i="22"/>
  <c r="O19" i="22"/>
  <c r="O20" i="22"/>
  <c r="O21" i="22"/>
  <c r="O22" i="22"/>
  <c r="O23" i="22"/>
  <c r="O24" i="22"/>
  <c r="O25" i="22"/>
  <c r="O26" i="22"/>
  <c r="O27" i="22"/>
  <c r="O28" i="22"/>
  <c r="O29" i="22"/>
  <c r="O30" i="22"/>
  <c r="O31" i="22"/>
  <c r="O32" i="22"/>
  <c r="O33" i="22"/>
  <c r="O34" i="22"/>
  <c r="O35" i="22"/>
  <c r="O36" i="22"/>
  <c r="O37" i="22"/>
  <c r="O38" i="22"/>
  <c r="O39" i="22"/>
  <c r="O40" i="22"/>
  <c r="O41" i="22"/>
  <c r="O42" i="22"/>
  <c r="O43" i="22"/>
  <c r="O44" i="22"/>
  <c r="O45" i="22"/>
  <c r="O46" i="22"/>
  <c r="O47" i="22"/>
  <c r="O48" i="22"/>
  <c r="O49" i="22"/>
  <c r="O50" i="22"/>
  <c r="O51" i="22"/>
  <c r="O52" i="22"/>
  <c r="O53" i="22"/>
  <c r="O54" i="22"/>
  <c r="O55" i="22"/>
  <c r="O56" i="22"/>
  <c r="O57" i="22"/>
  <c r="O58" i="22"/>
  <c r="O59" i="22"/>
  <c r="O60" i="22"/>
  <c r="O61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I22" i="4" l="1"/>
  <c r="H22" i="4"/>
  <c r="E22" i="4"/>
  <c r="D22" i="4"/>
  <c r="I21" i="4"/>
  <c r="H21" i="4"/>
  <c r="E21" i="4"/>
  <c r="D21" i="4"/>
  <c r="I20" i="4"/>
  <c r="H20" i="4"/>
  <c r="E20" i="4"/>
  <c r="D20" i="4"/>
  <c r="I19" i="4"/>
  <c r="H19" i="4"/>
  <c r="E19" i="4"/>
  <c r="D19" i="4"/>
  <c r="I18" i="4"/>
  <c r="H18" i="4"/>
  <c r="E18" i="4"/>
  <c r="D18" i="4"/>
  <c r="I17" i="4"/>
  <c r="H17" i="4"/>
  <c r="E17" i="4"/>
  <c r="D17" i="4"/>
  <c r="I16" i="4"/>
  <c r="H16" i="4"/>
  <c r="E16" i="4"/>
  <c r="D16" i="4"/>
  <c r="I15" i="4"/>
  <c r="H15" i="4"/>
  <c r="E15" i="4"/>
  <c r="D15" i="4"/>
  <c r="I14" i="4"/>
  <c r="H14" i="4"/>
  <c r="E14" i="4"/>
  <c r="D14" i="4"/>
  <c r="I13" i="4"/>
  <c r="H13" i="4"/>
  <c r="E13" i="4"/>
  <c r="D13" i="4"/>
  <c r="I12" i="4"/>
  <c r="H12" i="4"/>
  <c r="E12" i="4"/>
  <c r="D12" i="4"/>
  <c r="I11" i="4"/>
  <c r="H11" i="4"/>
  <c r="E11" i="4"/>
  <c r="D11" i="4"/>
  <c r="I10" i="4"/>
  <c r="H10" i="4"/>
  <c r="E10" i="4"/>
  <c r="D10" i="4"/>
  <c r="I9" i="4"/>
  <c r="H9" i="4"/>
  <c r="E9" i="4"/>
  <c r="D9" i="4"/>
  <c r="E46" i="2"/>
  <c r="I40" i="2"/>
  <c r="D40" i="2"/>
  <c r="C40" i="3" s="1"/>
  <c r="D37" i="2"/>
  <c r="C37" i="3" s="1"/>
  <c r="E35" i="2"/>
  <c r="D25" i="2"/>
  <c r="C25" i="3" s="1"/>
  <c r="D20" i="2"/>
  <c r="C20" i="3" s="1"/>
  <c r="E19" i="2"/>
  <c r="D17" i="2"/>
  <c r="C17" i="3" s="1"/>
  <c r="E15" i="2"/>
  <c r="D8" i="2"/>
  <c r="C8" i="3" s="1"/>
  <c r="I46" i="1"/>
  <c r="H46" i="1"/>
  <c r="D46" i="3" s="1"/>
  <c r="E46" i="1"/>
  <c r="D46" i="1"/>
  <c r="B46" i="3" s="1"/>
  <c r="G45" i="1"/>
  <c r="G45" i="2" s="1"/>
  <c r="F45" i="1"/>
  <c r="F45" i="2" s="1"/>
  <c r="I44" i="1"/>
  <c r="H44" i="1"/>
  <c r="D44" i="3" s="1"/>
  <c r="E44" i="1"/>
  <c r="D44" i="1"/>
  <c r="B44" i="3" s="1"/>
  <c r="I43" i="1"/>
  <c r="H43" i="1"/>
  <c r="D43" i="3" s="1"/>
  <c r="E43" i="1"/>
  <c r="D43" i="1"/>
  <c r="B43" i="3" s="1"/>
  <c r="I42" i="1"/>
  <c r="H42" i="1"/>
  <c r="D42" i="3" s="1"/>
  <c r="E42" i="1"/>
  <c r="D42" i="1"/>
  <c r="B42" i="3" s="1"/>
  <c r="I41" i="1"/>
  <c r="H41" i="1"/>
  <c r="D41" i="3" s="1"/>
  <c r="E41" i="1"/>
  <c r="D41" i="1"/>
  <c r="B41" i="3" s="1"/>
  <c r="I40" i="1"/>
  <c r="H40" i="1"/>
  <c r="D40" i="3" s="1"/>
  <c r="E40" i="1"/>
  <c r="D40" i="1"/>
  <c r="B40" i="3" s="1"/>
  <c r="I39" i="1"/>
  <c r="H39" i="1"/>
  <c r="D39" i="3" s="1"/>
  <c r="E39" i="1"/>
  <c r="D39" i="1"/>
  <c r="B39" i="3" s="1"/>
  <c r="I38" i="1"/>
  <c r="H38" i="1"/>
  <c r="D38" i="3" s="1"/>
  <c r="E38" i="1"/>
  <c r="D38" i="1"/>
  <c r="B38" i="3" s="1"/>
  <c r="I37" i="1"/>
  <c r="H37" i="1"/>
  <c r="D37" i="3" s="1"/>
  <c r="E37" i="1"/>
  <c r="D37" i="1"/>
  <c r="B37" i="3" s="1"/>
  <c r="I36" i="1"/>
  <c r="H36" i="1"/>
  <c r="D36" i="3" s="1"/>
  <c r="E36" i="1"/>
  <c r="D36" i="1"/>
  <c r="B36" i="3" s="1"/>
  <c r="I35" i="1"/>
  <c r="H35" i="1"/>
  <c r="D35" i="3" s="1"/>
  <c r="E35" i="1"/>
  <c r="D35" i="1"/>
  <c r="B35" i="3" s="1"/>
  <c r="I34" i="1"/>
  <c r="H34" i="1"/>
  <c r="D34" i="3" s="1"/>
  <c r="E34" i="1"/>
  <c r="D34" i="1"/>
  <c r="B34" i="3" s="1"/>
  <c r="I33" i="1"/>
  <c r="H33" i="1"/>
  <c r="D33" i="3" s="1"/>
  <c r="E33" i="1"/>
  <c r="D33" i="1"/>
  <c r="B33" i="3" s="1"/>
  <c r="I32" i="1"/>
  <c r="H32" i="1"/>
  <c r="D32" i="3" s="1"/>
  <c r="E32" i="1"/>
  <c r="D32" i="1"/>
  <c r="B32" i="3" s="1"/>
  <c r="I31" i="1"/>
  <c r="H31" i="1"/>
  <c r="D31" i="3" s="1"/>
  <c r="E31" i="1"/>
  <c r="D31" i="1"/>
  <c r="B31" i="3" s="1"/>
  <c r="I30" i="1"/>
  <c r="H30" i="1"/>
  <c r="D30" i="3" s="1"/>
  <c r="E30" i="1"/>
  <c r="D30" i="1"/>
  <c r="B30" i="3" s="1"/>
  <c r="I29" i="1"/>
  <c r="H29" i="1"/>
  <c r="D29" i="3" s="1"/>
  <c r="E29" i="1"/>
  <c r="D29" i="1"/>
  <c r="B29" i="3" s="1"/>
  <c r="I28" i="1"/>
  <c r="H28" i="1"/>
  <c r="D28" i="3" s="1"/>
  <c r="E28" i="1"/>
  <c r="D28" i="1"/>
  <c r="B28" i="3" s="1"/>
  <c r="I27" i="1"/>
  <c r="H27" i="1"/>
  <c r="D27" i="3" s="1"/>
  <c r="E27" i="1"/>
  <c r="D27" i="1"/>
  <c r="B27" i="3" s="1"/>
  <c r="I26" i="1"/>
  <c r="H26" i="1"/>
  <c r="D26" i="3" s="1"/>
  <c r="E26" i="1"/>
  <c r="D26" i="1"/>
  <c r="B26" i="3" s="1"/>
  <c r="I25" i="1"/>
  <c r="H25" i="1"/>
  <c r="D25" i="3" s="1"/>
  <c r="E25" i="1"/>
  <c r="D25" i="1"/>
  <c r="B25" i="3" s="1"/>
  <c r="I24" i="1"/>
  <c r="H24" i="1"/>
  <c r="D24" i="3" s="1"/>
  <c r="E24" i="1"/>
  <c r="D24" i="1"/>
  <c r="B24" i="3" s="1"/>
  <c r="I23" i="1"/>
  <c r="H23" i="1"/>
  <c r="D23" i="3" s="1"/>
  <c r="E23" i="1"/>
  <c r="D23" i="1"/>
  <c r="B23" i="3" s="1"/>
  <c r="I22" i="1"/>
  <c r="H22" i="1"/>
  <c r="D22" i="3" s="1"/>
  <c r="E22" i="1"/>
  <c r="D22" i="1"/>
  <c r="B22" i="3" s="1"/>
  <c r="I21" i="1"/>
  <c r="H21" i="1"/>
  <c r="D21" i="3" s="1"/>
  <c r="E21" i="1"/>
  <c r="D21" i="1"/>
  <c r="B21" i="3" s="1"/>
  <c r="I20" i="1"/>
  <c r="H20" i="1"/>
  <c r="D20" i="3" s="1"/>
  <c r="E20" i="1"/>
  <c r="D20" i="1"/>
  <c r="B20" i="3" s="1"/>
  <c r="I19" i="1"/>
  <c r="H19" i="1"/>
  <c r="D19" i="3" s="1"/>
  <c r="E19" i="1"/>
  <c r="D19" i="1"/>
  <c r="B19" i="3" s="1"/>
  <c r="I18" i="1"/>
  <c r="H18" i="1"/>
  <c r="D18" i="3" s="1"/>
  <c r="E18" i="1"/>
  <c r="D18" i="1"/>
  <c r="B18" i="3" s="1"/>
  <c r="I17" i="1"/>
  <c r="H17" i="1"/>
  <c r="D17" i="3" s="1"/>
  <c r="E17" i="1"/>
  <c r="D17" i="1"/>
  <c r="B17" i="3" s="1"/>
  <c r="I16" i="1"/>
  <c r="H16" i="1"/>
  <c r="D16" i="3" s="1"/>
  <c r="E16" i="1"/>
  <c r="D16" i="1"/>
  <c r="B16" i="3" s="1"/>
  <c r="I15" i="1"/>
  <c r="H15" i="1"/>
  <c r="D15" i="3" s="1"/>
  <c r="E15" i="1"/>
  <c r="D15" i="1"/>
  <c r="B15" i="3" s="1"/>
  <c r="I14" i="1"/>
  <c r="H14" i="1"/>
  <c r="D14" i="3" s="1"/>
  <c r="E14" i="1"/>
  <c r="D14" i="1"/>
  <c r="B14" i="3" s="1"/>
  <c r="I13" i="1"/>
  <c r="H13" i="1"/>
  <c r="D13" i="3" s="1"/>
  <c r="E13" i="1"/>
  <c r="D13" i="1"/>
  <c r="B13" i="3" s="1"/>
  <c r="I12" i="1"/>
  <c r="H12" i="1"/>
  <c r="D12" i="3" s="1"/>
  <c r="E12" i="1"/>
  <c r="D12" i="1"/>
  <c r="B12" i="3" s="1"/>
  <c r="I11" i="1"/>
  <c r="H11" i="1"/>
  <c r="D11" i="3" s="1"/>
  <c r="E11" i="1"/>
  <c r="D11" i="1"/>
  <c r="B11" i="3" s="1"/>
  <c r="I10" i="1"/>
  <c r="H10" i="1"/>
  <c r="D10" i="3" s="1"/>
  <c r="E10" i="1"/>
  <c r="D10" i="1"/>
  <c r="B10" i="3" s="1"/>
  <c r="I9" i="1"/>
  <c r="H9" i="1"/>
  <c r="D9" i="3" s="1"/>
  <c r="E9" i="1"/>
  <c r="D9" i="1"/>
  <c r="B9" i="3" s="1"/>
  <c r="I8" i="1"/>
  <c r="H8" i="1"/>
  <c r="D8" i="3" s="1"/>
  <c r="E8" i="1"/>
  <c r="D8" i="1"/>
  <c r="B8" i="3" s="1"/>
  <c r="I15" i="2" l="1"/>
  <c r="I27" i="2"/>
  <c r="H34" i="2"/>
  <c r="E34" i="3" s="1"/>
  <c r="H33" i="2"/>
  <c r="E33" i="3" s="1"/>
  <c r="H40" i="2"/>
  <c r="E40" i="3" s="1"/>
  <c r="E22" i="2"/>
  <c r="E23" i="2"/>
  <c r="E41" i="2"/>
  <c r="E43" i="2"/>
  <c r="D13" i="2"/>
  <c r="C13" i="3" s="1"/>
  <c r="D28" i="2"/>
  <c r="C28" i="3" s="1"/>
  <c r="D32" i="2"/>
  <c r="C32" i="3" s="1"/>
  <c r="I32" i="2"/>
  <c r="H17" i="2"/>
  <c r="E17" i="3" s="1"/>
  <c r="H18" i="2"/>
  <c r="E18" i="3" s="1"/>
  <c r="E11" i="2"/>
  <c r="E27" i="2"/>
  <c r="E31" i="2"/>
  <c r="E40" i="2"/>
  <c r="D46" i="2"/>
  <c r="C46" i="3" s="1"/>
  <c r="E30" i="2"/>
  <c r="E39" i="2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9" i="2"/>
  <c r="I13" i="2"/>
  <c r="I25" i="2"/>
  <c r="I29" i="2"/>
  <c r="I37" i="2"/>
  <c r="I42" i="2"/>
  <c r="I46" i="2"/>
  <c r="I12" i="2"/>
  <c r="I20" i="2"/>
  <c r="I28" i="2"/>
  <c r="I36" i="2"/>
  <c r="I41" i="2"/>
  <c r="I44" i="2"/>
  <c r="I21" i="2"/>
  <c r="I8" i="2"/>
  <c r="I16" i="2"/>
  <c r="I24" i="2"/>
  <c r="H46" i="2"/>
  <c r="E46" i="3" s="1"/>
  <c r="H44" i="2"/>
  <c r="E44" i="3" s="1"/>
  <c r="I17" i="2"/>
  <c r="I33" i="2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E44" i="2"/>
  <c r="D44" i="2"/>
  <c r="C44" i="3" s="1"/>
  <c r="E12" i="2"/>
  <c r="E20" i="2"/>
  <c r="E28" i="2"/>
  <c r="E36" i="2"/>
  <c r="D41" i="2"/>
  <c r="C41" i="3" s="1"/>
  <c r="E8" i="2"/>
  <c r="E16" i="2"/>
  <c r="E24" i="2"/>
  <c r="E32" i="2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E21" i="2"/>
  <c r="H23" i="2"/>
  <c r="E23" i="3" s="1"/>
  <c r="D26" i="2"/>
  <c r="C26" i="3" s="1"/>
  <c r="E29" i="2"/>
  <c r="H31" i="2"/>
  <c r="E31" i="3" s="1"/>
  <c r="D34" i="2"/>
  <c r="C34" i="3" s="1"/>
  <c r="I34" i="2"/>
  <c r="H35" i="2"/>
  <c r="E35" i="3" s="1"/>
  <c r="E37" i="2"/>
  <c r="D38" i="2"/>
  <c r="C38" i="3" s="1"/>
  <c r="I38" i="2"/>
  <c r="I39" i="2"/>
  <c r="H39" i="2"/>
  <c r="E39" i="3" s="1"/>
  <c r="I45" i="2"/>
  <c r="H45" i="1"/>
  <c r="D45" i="3" s="1"/>
  <c r="H8" i="2"/>
  <c r="E8" i="3" s="1"/>
  <c r="E10" i="2"/>
  <c r="D11" i="2"/>
  <c r="C11" i="3" s="1"/>
  <c r="I11" i="2"/>
  <c r="H12" i="2"/>
  <c r="E12" i="3" s="1"/>
  <c r="E14" i="2"/>
  <c r="D15" i="2"/>
  <c r="C15" i="3" s="1"/>
  <c r="H16" i="2"/>
  <c r="E16" i="3" s="1"/>
  <c r="E18" i="2"/>
  <c r="D19" i="2"/>
  <c r="C19" i="3" s="1"/>
  <c r="I19" i="2"/>
  <c r="H20" i="2"/>
  <c r="E20" i="3" s="1"/>
  <c r="D23" i="2"/>
  <c r="C23" i="3" s="1"/>
  <c r="I23" i="2"/>
  <c r="H24" i="2"/>
  <c r="E24" i="3" s="1"/>
  <c r="E26" i="2"/>
  <c r="D27" i="2"/>
  <c r="C27" i="3" s="1"/>
  <c r="H28" i="2"/>
  <c r="E28" i="3" s="1"/>
  <c r="D31" i="2"/>
  <c r="C31" i="3" s="1"/>
  <c r="I31" i="2"/>
  <c r="H32" i="2"/>
  <c r="E32" i="3" s="1"/>
  <c r="E34" i="2"/>
  <c r="D35" i="2"/>
  <c r="C35" i="3" s="1"/>
  <c r="I35" i="2"/>
  <c r="H36" i="2"/>
  <c r="E36" i="3" s="1"/>
  <c r="E38" i="2"/>
  <c r="D39" i="2"/>
  <c r="C39" i="3" s="1"/>
  <c r="H41" i="2"/>
  <c r="E41" i="3" s="1"/>
  <c r="H42" i="2"/>
  <c r="E42" i="3" s="1"/>
  <c r="I43" i="2"/>
  <c r="H43" i="2"/>
  <c r="E43" i="3" s="1"/>
  <c r="E9" i="2"/>
  <c r="I10" i="2"/>
  <c r="E13" i="2"/>
  <c r="I14" i="2"/>
  <c r="H15" i="2"/>
  <c r="E15" i="3" s="1"/>
  <c r="E17" i="2"/>
  <c r="I18" i="2"/>
  <c r="D22" i="2"/>
  <c r="C22" i="3" s="1"/>
  <c r="I22" i="2"/>
  <c r="E25" i="2"/>
  <c r="I26" i="2"/>
  <c r="H27" i="2"/>
  <c r="E27" i="3" s="1"/>
  <c r="D30" i="2"/>
  <c r="C30" i="3" s="1"/>
  <c r="I30" i="2"/>
  <c r="E33" i="2"/>
  <c r="I45" i="1"/>
  <c r="E42" i="2"/>
  <c r="D42" i="2"/>
  <c r="C42" i="3" s="1"/>
</calcChain>
</file>

<file path=xl/sharedStrings.xml><?xml version="1.0" encoding="utf-8"?>
<sst xmlns="http://schemas.openxmlformats.org/spreadsheetml/2006/main" count="446" uniqueCount="232">
  <si>
    <t xml:space="preserve">SEKTÖREL BAZDA İHRACAT RAKAMLARI -1000 $   </t>
  </si>
  <si>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</si>
  <si>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</si>
  <si>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</si>
  <si>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</si>
  <si>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</si>
  <si>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</si>
  <si>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</si>
  <si>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</si>
  <si>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</si>
  <si>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</si>
  <si>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</si>
  <si>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</si>
  <si>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</si>
  <si>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</si>
  <si>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 xml:space="preserve">   C. AĞAÇ VE ORMAN ÜRÜNLERİ</t>
  </si>
  <si>
    <t xml:space="preserve">     Ağaç Mamulleri ve Orman Ürünleri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</si>
  <si>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</si>
  <si>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</si>
  <si>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</si>
  <si>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</si>
  <si>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</si>
  <si>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</si>
  <si>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</si>
  <si>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</si>
  <si>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</si>
  <si>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</si>
  <si>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</si>
  <si>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</si>
  <si>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</si>
  <si>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</si>
  <si>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</si>
  <si>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</si>
  <si>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</si>
  <si>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</si>
  <si>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</si>
  <si>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</si>
  <si>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</si>
  <si>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</si>
  <si>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 xml:space="preserve">SEKTÖREL BAZDA İHRACAT KAYIT RAKAMLARI - 1000 TL   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</si>
  <si>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</si>
  <si>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</si>
  <si>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</si>
  <si>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</si>
  <si>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</si>
  <si>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 GENEL SEKRETERLİKLERİ BAZINDA İHRACAT RAKAMLARI (1000 $)</t>
  </si>
  <si>
    <t>İHRACATÇI  BİRLİKLERİ 
GENEL SEKRETERLİKLERİ</t>
  </si>
  <si>
    <t>AKİB</t>
  </si>
  <si>
    <t>DAİB</t>
  </si>
  <si>
    <t>DENİB</t>
  </si>
  <si>
    <t>DKİB</t>
  </si>
  <si>
    <t>EİB</t>
  </si>
  <si>
    <t>GAİB</t>
  </si>
  <si>
    <t>İİB</t>
  </si>
  <si>
    <t>İMMİB</t>
  </si>
  <si>
    <t>İTKİB</t>
  </si>
  <si>
    <t>KİB</t>
  </si>
  <si>
    <t>OAİB</t>
  </si>
  <si>
    <t>UİB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</si>
  <si>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</si>
  <si>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</si>
  <si>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</si>
  <si>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</si>
  <si>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</si>
  <si>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</si>
  <si>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</si>
  <si>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</si>
  <si>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</si>
  <si>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</si>
  <si>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</si>
  <si>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</si>
  <si>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 xml:space="preserve">ALMANYA </t>
  </si>
  <si>
    <t>IRAK</t>
  </si>
  <si>
    <t>BİRLEŞİK KRALLIK</t>
  </si>
  <si>
    <t xml:space="preserve">RUSYA FEDERASYONU </t>
  </si>
  <si>
    <t>İTALYA</t>
  </si>
  <si>
    <t>FRANSA</t>
  </si>
  <si>
    <t>BİRLEŞİK DEVLETLER</t>
  </si>
  <si>
    <t>İSPANYA</t>
  </si>
  <si>
    <t>ÇİN HALK CUMHURİYETİ</t>
  </si>
  <si>
    <t>BİRLEŞİK ARAP EMİRLİKLERİ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</si>
  <si>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</si>
  <si>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</si>
  <si>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</si>
  <si>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</si>
  <si>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</si>
  <si>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</si>
  <si>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</si>
  <si>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</si>
  <si>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Hububat,Bakliyat,Yağlı Tohumlar ve Mamulleri</t>
  </si>
  <si>
    <t>Meyve Sebze Mamulleri</t>
  </si>
  <si>
    <t>Kuru Meyve ve Mamulleri</t>
  </si>
  <si>
    <t>Fındık ve Mamulleri</t>
  </si>
  <si>
    <t>Zeytin ve Zeytinyağı</t>
  </si>
  <si>
    <t>Tütün</t>
  </si>
  <si>
    <t>Su Ürünleri ve Hayvansal Mamuller</t>
  </si>
  <si>
    <t>Ağaç Mamulleri ve Orman Ürünleri</t>
  </si>
  <si>
    <t>Tekstil ve Hammaddeleri</t>
  </si>
  <si>
    <t>Deri ve Deri Mamulleri</t>
  </si>
  <si>
    <t>Halı</t>
  </si>
  <si>
    <t>Hazırgiyim ve Konfeksiyon</t>
  </si>
  <si>
    <t>Otomotiv Endüstrisi</t>
  </si>
  <si>
    <t>Gemi ve Yat</t>
  </si>
  <si>
    <t>Makine ve Aksamları</t>
  </si>
  <si>
    <t>Demir ve Demir Dışı Metaller</t>
  </si>
  <si>
    <t>Çelik</t>
  </si>
  <si>
    <t>Mücevher</t>
  </si>
  <si>
    <t>Savunma ve Havacılık Sanayii</t>
  </si>
  <si>
    <t>Diğer Sanayi Ürünleri</t>
  </si>
  <si>
    <t>Madencilik Ürünleri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</si>
  <si>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</si>
  <si>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</si>
  <si>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</si>
  <si>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</si>
  <si>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</si>
  <si>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* 10 milyon dolar ve üstünde ihracat yapılan ülkeler arasında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</si>
  <si>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</si>
  <si>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</si>
  <si>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</si>
  <si>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</si>
  <si>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</si>
  <si>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</si>
  <si>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</si>
  <si>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İklimlendirme Sanayii</t>
  </si>
  <si>
    <t>Tablo 5</t>
  </si>
  <si>
    <t>En fazla ihracat yapan ilk 10 il</t>
  </si>
  <si>
    <t>İL (Bin$)</t>
  </si>
  <si>
    <t>İSTANBUL</t>
  </si>
  <si>
    <t>BURSA</t>
  </si>
  <si>
    <t>KOCAELI</t>
  </si>
  <si>
    <t>İZMIR</t>
  </si>
  <si>
    <t>ANKARA</t>
  </si>
  <si>
    <t>GAZIANTEP</t>
  </si>
  <si>
    <t>MANISA</t>
  </si>
  <si>
    <t>DENIZLI</t>
  </si>
  <si>
    <t>Tablo 6</t>
  </si>
  <si>
    <t>İhracatını en yüksek oranlı artıran ilk 10 il</t>
  </si>
  <si>
    <t xml:space="preserve">Kimyevi Maddeler ve Mamulleri  </t>
  </si>
  <si>
    <t xml:space="preserve">Hububat, Bakliyat, Yağlı Tohumlar ve Mamulleri </t>
  </si>
  <si>
    <t xml:space="preserve">Demir ve Demir Dışı Metaller </t>
  </si>
  <si>
    <t>Yaş Meyve Sebze</t>
  </si>
  <si>
    <t>Çimento, Cam, Seramik ve Toprak Ürünleri</t>
  </si>
  <si>
    <t>Elektrik-Elektronik ve Hizmet</t>
  </si>
  <si>
    <t>Kimyevi Maddeler ve Mamulleri</t>
  </si>
  <si>
    <t>Süs Bitkileri ve Mamulleri</t>
  </si>
  <si>
    <t>Genel Toplam</t>
  </si>
  <si>
    <t>İlk 20 Ülke Toplam</t>
  </si>
  <si>
    <t>20.</t>
  </si>
  <si>
    <t xml:space="preserve">SUUDİ ARABİSTAN </t>
  </si>
  <si>
    <t>19.</t>
  </si>
  <si>
    <t xml:space="preserve">AZERBAYCAN-NAHÇİVAN </t>
  </si>
  <si>
    <t>18.</t>
  </si>
  <si>
    <t>17.</t>
  </si>
  <si>
    <t xml:space="preserve">ROMANYA </t>
  </si>
  <si>
    <t>16.</t>
  </si>
  <si>
    <t>15.</t>
  </si>
  <si>
    <t>BELÇİKA</t>
  </si>
  <si>
    <t>14.</t>
  </si>
  <si>
    <t xml:space="preserve">MISIR </t>
  </si>
  <si>
    <t>13.</t>
  </si>
  <si>
    <t>İRAN (İSLAM CUM.)</t>
  </si>
  <si>
    <t>12.</t>
  </si>
  <si>
    <t>11.</t>
  </si>
  <si>
    <t>İSRAİL</t>
  </si>
  <si>
    <t>10.</t>
  </si>
  <si>
    <t>HOLLANDA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</si>
  <si>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</si>
  <si>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</si>
  <si>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</si>
  <si>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</si>
  <si>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</si>
  <si>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</si>
  <si>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</si>
  <si>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</si>
  <si>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</si>
  <si>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</si>
  <si>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</si>
  <si>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</si>
  <si>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</si>
  <si>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2014 YILI İHRACATIMIZDA İLK 20 ÜLKE (1000 $)</t>
  </si>
  <si>
    <t>SON 12 AYLIK</t>
  </si>
  <si>
    <t>Değişim    ('14/'13)</t>
  </si>
  <si>
    <t xml:space="preserve"> Pay(14)  (%)</t>
  </si>
  <si>
    <t>2012-2013</t>
  </si>
  <si>
    <t>2013-2014</t>
  </si>
  <si>
    <t xml:space="preserve">* Son 12 aylık dönem için ilk 11 ay TUİK, son ay TİM rakamı kullanılmıştır. </t>
  </si>
  <si>
    <t>SON 12 AYLIK
(2014/2013)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</si>
  <si>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</si>
  <si>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</si>
  <si>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</si>
  <si>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</si>
  <si>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Hazırgiyim ve Konfeksiyon </t>
  </si>
  <si>
    <t xml:space="preserve">* Aylar bazında toplam ihracat grafiğinde 2013 yılı için TUİK rakamları kullanılmıştır. </t>
  </si>
  <si>
    <t>Elektrik Elektronik ve Hizmet</t>
  </si>
  <si>
    <t>ADIYAMAN</t>
  </si>
  <si>
    <t>ARDAHAN</t>
  </si>
  <si>
    <t>BAİB</t>
  </si>
  <si>
    <t>*Sıralamada külümatif toplam baz alınmaktadır.</t>
  </si>
  <si>
    <t xml:space="preserve">Halı </t>
  </si>
  <si>
    <t xml:space="preserve">POLONYA </t>
  </si>
  <si>
    <t>PERU</t>
  </si>
  <si>
    <t>SURİYE</t>
  </si>
  <si>
    <t xml:space="preserve">UMMAN </t>
  </si>
  <si>
    <t xml:space="preserve">Tütün </t>
  </si>
  <si>
    <t xml:space="preserve">Yaş Meyve ve Sebze  </t>
  </si>
  <si>
    <t>KILIS</t>
  </si>
  <si>
    <t>KIRKLARELI</t>
  </si>
  <si>
    <t>EYLÜL 2014 İHRACAT RAKAMLARI</t>
  </si>
  <si>
    <t>OCAK-EYLÜL</t>
  </si>
  <si>
    <t>2013 - EYLÜL</t>
  </si>
  <si>
    <t>2014 - EYLÜL</t>
  </si>
  <si>
    <t>EYLÜL 2014 İHRACAT RAKAMLARI - TL</t>
  </si>
  <si>
    <t>EYLÜL (2014/2013)</t>
  </si>
  <si>
    <t>OCAK-EYLÜL
(2014/2013)</t>
  </si>
  <si>
    <t>OCAK- EYLÜL</t>
  </si>
  <si>
    <t xml:space="preserve">* Eylül 2014 için TİM rakamı kullanılmıştır. </t>
  </si>
  <si>
    <t>Ocak-Eylül dönemi için ilk 8 ay TUİK, son ay TİM rakamı kullanılmıştır.</t>
  </si>
  <si>
    <r>
      <t>* 2014 yılı Eylül</t>
    </r>
    <r>
      <rPr>
        <i/>
        <sz val="10"/>
        <color indexed="8"/>
        <rFont val="Arial"/>
        <family val="2"/>
        <charset val="162"/>
      </rPr>
      <t xml:space="preserve"> ayı için TİM rakamı kullanılmıştır. </t>
    </r>
  </si>
  <si>
    <t>TÜRKMENİSTAN</t>
  </si>
  <si>
    <t xml:space="preserve">MALTA </t>
  </si>
  <si>
    <t>SINGAPUR</t>
  </si>
  <si>
    <t>GANA</t>
  </si>
  <si>
    <t>CEBELİ TARIK</t>
  </si>
  <si>
    <t xml:space="preserve">HINDISTAN </t>
  </si>
  <si>
    <t>Süs Bitkileri ve Mam.</t>
  </si>
  <si>
    <t>SAKARYA</t>
  </si>
  <si>
    <t>HATAY</t>
  </si>
  <si>
    <t>ELAZIĞ</t>
  </si>
  <si>
    <t>GÜMÜŞHANE</t>
  </si>
  <si>
    <t>SIVAS</t>
  </si>
  <si>
    <t>AĞRI</t>
  </si>
  <si>
    <t>EDIRNE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</si>
</sst>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T_L_-;\-* #,##0.00\ _T_L_-;_-* &quot;-&quot;??\ _T_L_-;_-@_-"/>
    <numFmt numFmtId="164" formatCode="_-* #,##0.00\ _Y_T_L_-;\-* #,##0.00\ _Y_T_L_-;_-* &quot;-&quot;??\ _Y_T_L_-;_-@_-"/>
    <numFmt numFmtId="165" formatCode="0.0"/>
    <numFmt numFmtId="166" formatCode="#,##0.0"/>
    <numFmt numFmtId="167" formatCode="0.0%"/>
    <numFmt numFmtId="168" formatCode="_-* #,##0.0\ _T_L_-;\-* #,##0.0\ _T_L_-;_-* &quot;-&quot;??\ _T_L_-;_-@_-"/>
  </numFmts>
  <fonts count="75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b/>
      <sz val="16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i/>
      <sz val="12"/>
      <name val="Arial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0"/>
      <color indexed="18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name val="Arial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0"/>
      <name val="Arial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60"/>
      <name val="Arial"/>
      <family val="2"/>
      <charset val="162"/>
    </font>
    <font>
      <sz val="10"/>
      <color indexed="12"/>
      <name val="Arial Tur"/>
      <family val="2"/>
      <charset val="162"/>
    </font>
    <font>
      <sz val="11"/>
      <color indexed="12"/>
      <name val="Arial Tur"/>
      <family val="2"/>
      <charset val="162"/>
    </font>
    <font>
      <b/>
      <sz val="8"/>
      <color indexed="18"/>
      <name val="Arial Tur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5"/>
      <name val="Arial"/>
      <family val="2"/>
      <charset val="16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i/>
      <sz val="9"/>
      <name val="Arial"/>
      <family val="2"/>
      <charset val="162"/>
    </font>
  </fonts>
  <fills count="4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-0.249977111117893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53" fillId="27" borderId="0" applyNumberFormat="0" applyBorder="0" applyAlignment="0" applyProtection="0"/>
    <xf numFmtId="0" fontId="53" fillId="28" borderId="0" applyNumberFormat="0" applyBorder="0" applyAlignment="0" applyProtection="0"/>
    <xf numFmtId="0" fontId="53" fillId="29" borderId="0" applyNumberFormat="0" applyBorder="0" applyAlignment="0" applyProtection="0"/>
    <xf numFmtId="0" fontId="53" fillId="27" borderId="0" applyNumberFormat="0" applyBorder="0" applyAlignment="0" applyProtection="0"/>
    <xf numFmtId="0" fontId="53" fillId="30" borderId="0" applyNumberFormat="0" applyBorder="0" applyAlignment="0" applyProtection="0"/>
    <xf numFmtId="0" fontId="53" fillId="29" borderId="0" applyNumberFormat="0" applyBorder="0" applyAlignment="0" applyProtection="0"/>
    <xf numFmtId="0" fontId="53" fillId="31" borderId="0" applyNumberFormat="0" applyBorder="0" applyAlignment="0" applyProtection="0"/>
    <xf numFmtId="0" fontId="53" fillId="28" borderId="0" applyNumberFormat="0" applyBorder="0" applyAlignment="0" applyProtection="0"/>
    <xf numFmtId="0" fontId="53" fillId="32" borderId="0" applyNumberFormat="0" applyBorder="0" applyAlignment="0" applyProtection="0"/>
    <xf numFmtId="0" fontId="53" fillId="31" borderId="0" applyNumberFormat="0" applyBorder="0" applyAlignment="0" applyProtection="0"/>
    <xf numFmtId="0" fontId="53" fillId="33" borderId="0" applyNumberFormat="0" applyBorder="0" applyAlignment="0" applyProtection="0"/>
    <xf numFmtId="0" fontId="53" fillId="32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3" fillId="5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3" fillId="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3" fillId="11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3" fillId="14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3" fillId="17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3" fillId="20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3" fillId="6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3" fillId="9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3" fillId="1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3" fillId="15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3" fillId="18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3" fillId="21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4" fillId="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4" fillId="10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14" fillId="13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14" fillId="16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14" fillId="19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4" fillId="22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7" applyNumberFormat="0" applyFill="0" applyAlignment="0" applyProtection="0"/>
    <xf numFmtId="0" fontId="59" fillId="0" borderId="28" applyNumberFormat="0" applyFill="0" applyAlignment="0" applyProtection="0"/>
    <xf numFmtId="0" fontId="60" fillId="0" borderId="29" applyNumberFormat="0" applyFill="0" applyAlignment="0" applyProtection="0"/>
    <xf numFmtId="0" fontId="61" fillId="0" borderId="30" applyNumberFormat="0" applyFill="0" applyAlignment="0" applyProtection="0"/>
    <xf numFmtId="0" fontId="61" fillId="0" borderId="0" applyNumberFormat="0" applyFill="0" applyBorder="0" applyAlignment="0" applyProtection="0"/>
    <xf numFmtId="0" fontId="62" fillId="40" borderId="31" applyNumberFormat="0" applyAlignment="0" applyProtection="0"/>
    <xf numFmtId="0" fontId="62" fillId="40" borderId="31" applyNumberFormat="0" applyAlignment="0" applyProtection="0"/>
    <xf numFmtId="0" fontId="63" fillId="41" borderId="32" applyNumberFormat="0" applyAlignment="0" applyProtection="0"/>
    <xf numFmtId="0" fontId="63" fillId="41" borderId="32" applyNumberFormat="0" applyAlignment="0" applyProtection="0"/>
    <xf numFmtId="164" fontId="27" fillId="0" borderId="0" applyFont="0" applyFill="0" applyBorder="0" applyAlignment="0" applyProtection="0"/>
    <xf numFmtId="0" fontId="27" fillId="0" borderId="0"/>
    <xf numFmtId="0" fontId="64" fillId="40" borderId="33" applyNumberFormat="0" applyAlignment="0" applyProtection="0"/>
    <xf numFmtId="0" fontId="12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5" fillId="32" borderId="31" applyNumberFormat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5" fillId="0" borderId="1" applyNumberFormat="0" applyFill="0" applyAlignment="0" applyProtection="0"/>
    <xf numFmtId="0" fontId="59" fillId="0" borderId="28" applyNumberFormat="0" applyFill="0" applyAlignment="0" applyProtection="0"/>
    <xf numFmtId="0" fontId="6" fillId="0" borderId="2" applyNumberFormat="0" applyFill="0" applyAlignment="0" applyProtection="0"/>
    <xf numFmtId="0" fontId="60" fillId="0" borderId="29" applyNumberFormat="0" applyFill="0" applyAlignment="0" applyProtection="0"/>
    <xf numFmtId="0" fontId="7" fillId="0" borderId="3" applyNumberFormat="0" applyFill="0" applyAlignment="0" applyProtection="0"/>
    <xf numFmtId="0" fontId="61" fillId="0" borderId="30" applyNumberFormat="0" applyFill="0" applyAlignment="0" applyProtection="0"/>
    <xf numFmtId="0" fontId="7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8" fillId="2" borderId="4" applyNumberFormat="0" applyAlignment="0" applyProtection="0"/>
    <xf numFmtId="0" fontId="65" fillId="32" borderId="31" applyNumberFormat="0" applyAlignment="0" applyProtection="0"/>
    <xf numFmtId="0" fontId="65" fillId="32" borderId="31" applyNumberFormat="0" applyAlignment="0" applyProtection="0"/>
    <xf numFmtId="0" fontId="10" fillId="0" borderId="6" applyNumberFormat="0" applyFill="0" applyAlignment="0" applyProtection="0"/>
    <xf numFmtId="0" fontId="58" fillId="0" borderId="27" applyNumberFormat="0" applyFill="0" applyAlignment="0" applyProtection="0"/>
    <xf numFmtId="0" fontId="58" fillId="0" borderId="27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27" fillId="0" borderId="0"/>
    <xf numFmtId="0" fontId="53" fillId="0" borderId="0"/>
    <xf numFmtId="0" fontId="53" fillId="0" borderId="0"/>
    <xf numFmtId="0" fontId="27" fillId="0" borderId="0"/>
    <xf numFmtId="0" fontId="3" fillId="0" borderId="0"/>
    <xf numFmtId="0" fontId="53" fillId="0" borderId="0"/>
    <xf numFmtId="0" fontId="53" fillId="0" borderId="0"/>
    <xf numFmtId="0" fontId="27" fillId="29" borderId="34" applyNumberFormat="0" applyFont="0" applyAlignment="0" applyProtection="0"/>
    <xf numFmtId="0" fontId="3" fillId="4" borderId="7" applyNumberFormat="0" applyFont="0" applyAlignment="0" applyProtection="0"/>
    <xf numFmtId="0" fontId="3" fillId="4" borderId="7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4" borderId="7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4" borderId="7" applyNumberFormat="0" applyFont="0" applyAlignment="0" applyProtection="0"/>
    <xf numFmtId="0" fontId="53" fillId="29" borderId="34" applyNumberFormat="0" applyFont="0" applyAlignment="0" applyProtection="0"/>
    <xf numFmtId="0" fontId="53" fillId="4" borderId="7" applyNumberFormat="0" applyFont="0" applyAlignment="0" applyProtection="0"/>
    <xf numFmtId="0" fontId="53" fillId="29" borderId="34" applyNumberFormat="0" applyFont="0" applyAlignment="0" applyProtection="0"/>
    <xf numFmtId="0" fontId="53" fillId="4" borderId="7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4" borderId="7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27" fillId="29" borderId="34" applyNumberFormat="0" applyFont="0" applyAlignment="0" applyProtection="0"/>
    <xf numFmtId="0" fontId="9" fillId="3" borderId="5" applyNumberFormat="0" applyAlignment="0" applyProtection="0"/>
    <xf numFmtId="0" fontId="64" fillId="40" borderId="33" applyNumberFormat="0" applyAlignment="0" applyProtection="0"/>
    <xf numFmtId="0" fontId="64" fillId="40" borderId="33" applyNumberFormat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68" fillId="0" borderId="35" applyNumberFormat="0" applyFill="0" applyAlignment="0" applyProtection="0"/>
    <xf numFmtId="0" fontId="13" fillId="0" borderId="8" applyNumberFormat="0" applyFill="0" applyAlignment="0" applyProtection="0"/>
    <xf numFmtId="0" fontId="68" fillId="0" borderId="35" applyNumberFormat="0" applyFill="0" applyAlignment="0" applyProtection="0"/>
    <xf numFmtId="0" fontId="68" fillId="0" borderId="35" applyNumberFormat="0" applyFill="0" applyAlignment="0" applyProtection="0"/>
    <xf numFmtId="0" fontId="69" fillId="0" borderId="0" applyNumberFormat="0" applyFill="0" applyBorder="0" applyAlignment="0" applyProtection="0"/>
    <xf numFmtId="164" fontId="27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9" fontId="27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1" fillId="5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1" fillId="8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1" fillId="11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1" fillId="14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1" fillId="17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1" fillId="20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1" fillId="6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1" fillId="9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" fillId="12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1" fillId="15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1" fillId="18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" fillId="2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62" fillId="40" borderId="31" applyNumberFormat="0" applyAlignment="0" applyProtection="0"/>
    <xf numFmtId="0" fontId="62" fillId="40" borderId="31" applyNumberFormat="0" applyAlignment="0" applyProtection="0"/>
    <xf numFmtId="0" fontId="62" fillId="40" borderId="31" applyNumberFormat="0" applyAlignment="0" applyProtection="0"/>
    <xf numFmtId="0" fontId="63" fillId="41" borderId="32" applyNumberFormat="0" applyAlignment="0" applyProtection="0"/>
    <xf numFmtId="0" fontId="63" fillId="41" borderId="32" applyNumberFormat="0" applyAlignment="0" applyProtection="0"/>
    <xf numFmtId="0" fontId="63" fillId="41" borderId="32" applyNumberFormat="0" applyAlignment="0" applyProtection="0"/>
    <xf numFmtId="164" fontId="15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2" fillId="40" borderId="31" applyNumberFormat="0" applyAlignment="0" applyProtection="0"/>
    <xf numFmtId="0" fontId="65" fillId="32" borderId="31" applyNumberFormat="0" applyAlignment="0" applyProtection="0"/>
    <xf numFmtId="0" fontId="65" fillId="32" borderId="31" applyNumberFormat="0" applyAlignment="0" applyProtection="0"/>
    <xf numFmtId="0" fontId="65" fillId="32" borderId="31" applyNumberFormat="0" applyAlignment="0" applyProtection="0"/>
    <xf numFmtId="0" fontId="63" fillId="41" borderId="32" applyNumberFormat="0" applyAlignment="0" applyProtection="0"/>
    <xf numFmtId="0" fontId="66" fillId="42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7" applyNumberFormat="0" applyFill="0" applyAlignment="0" applyProtection="0"/>
    <xf numFmtId="0" fontId="58" fillId="0" borderId="27" applyNumberFormat="0" applyFill="0" applyAlignment="0" applyProtection="0"/>
    <xf numFmtId="0" fontId="58" fillId="0" borderId="27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15" fillId="0" borderId="0"/>
    <xf numFmtId="0" fontId="53" fillId="0" borderId="0"/>
    <xf numFmtId="0" fontId="53" fillId="0" borderId="0"/>
    <xf numFmtId="0" fontId="15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1" fillId="4" borderId="7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1" fillId="4" borderId="7" applyNumberFormat="0" applyFont="0" applyAlignment="0" applyProtection="0"/>
    <xf numFmtId="0" fontId="15" fillId="29" borderId="34" applyNumberFormat="0" applyFont="0" applyAlignment="0" applyProtection="0"/>
    <xf numFmtId="0" fontId="67" fillId="32" borderId="0" applyNumberFormat="0" applyBorder="0" applyAlignment="0" applyProtection="0"/>
    <xf numFmtId="0" fontId="64" fillId="40" borderId="33" applyNumberFormat="0" applyAlignment="0" applyProtection="0"/>
    <xf numFmtId="0" fontId="64" fillId="40" borderId="33" applyNumberFormat="0" applyAlignment="0" applyProtection="0"/>
    <xf numFmtId="0" fontId="64" fillId="40" borderId="33" applyNumberForma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68" fillId="0" borderId="35" applyNumberFormat="0" applyFill="0" applyAlignment="0" applyProtection="0"/>
    <xf numFmtId="0" fontId="68" fillId="0" borderId="35" applyNumberFormat="0" applyFill="0" applyAlignment="0" applyProtection="0"/>
    <xf numFmtId="0" fontId="68" fillId="0" borderId="35" applyNumberFormat="0" applyFill="0" applyAlignment="0" applyProtection="0"/>
    <xf numFmtId="164" fontId="15" fillId="0" borderId="0" applyFont="0" applyFill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</cellStyleXfs>
  <cellXfs count="159">
    <xf numFmtId="0" fontId="0" fillId="0" borderId="0" xfId="0"/>
    <xf numFmtId="0" fontId="16" fillId="0" borderId="0" xfId="3" applyFont="1" applyFill="1" applyBorder="1"/>
    <xf numFmtId="0" fontId="17" fillId="0" borderId="0" xfId="3" applyFont="1" applyFill="1" applyBorder="1"/>
    <xf numFmtId="0" fontId="16" fillId="0" borderId="0" xfId="3" applyFont="1" applyFill="1"/>
    <xf numFmtId="0" fontId="16" fillId="0" borderId="9" xfId="3" applyFont="1" applyFill="1" applyBorder="1" applyAlignment="1">
      <alignment wrapText="1"/>
    </xf>
    <xf numFmtId="0" fontId="19" fillId="0" borderId="9" xfId="3" applyFont="1" applyFill="1" applyBorder="1" applyAlignment="1">
      <alignment wrapText="1"/>
    </xf>
    <xf numFmtId="0" fontId="20" fillId="0" borderId="9" xfId="3" applyFont="1" applyFill="1" applyBorder="1" applyAlignment="1">
      <alignment horizontal="center"/>
    </xf>
    <xf numFmtId="1" fontId="20" fillId="0" borderId="9" xfId="3" applyNumberFormat="1" applyFont="1" applyFill="1" applyBorder="1" applyAlignment="1">
      <alignment horizontal="center"/>
    </xf>
    <xf numFmtId="2" fontId="21" fillId="0" borderId="9" xfId="3" applyNumberFormat="1" applyFont="1" applyFill="1" applyBorder="1" applyAlignment="1">
      <alignment horizontal="center" wrapText="1"/>
    </xf>
    <xf numFmtId="3" fontId="20" fillId="0" borderId="9" xfId="3" applyNumberFormat="1" applyFont="1" applyFill="1" applyBorder="1" applyAlignment="1">
      <alignment horizontal="center"/>
    </xf>
    <xf numFmtId="0" fontId="20" fillId="0" borderId="9" xfId="3" applyFont="1" applyFill="1" applyBorder="1"/>
    <xf numFmtId="165" fontId="20" fillId="0" borderId="9" xfId="3" applyNumberFormat="1" applyFont="1" applyFill="1" applyBorder="1" applyAlignment="1">
      <alignment horizontal="center"/>
    </xf>
    <xf numFmtId="0" fontId="16" fillId="0" borderId="9" xfId="3" applyFont="1" applyFill="1" applyBorder="1"/>
    <xf numFmtId="3" fontId="23" fillId="0" borderId="9" xfId="3" applyNumberFormat="1" applyFont="1" applyFill="1" applyBorder="1" applyAlignment="1">
      <alignment horizontal="center"/>
    </xf>
    <xf numFmtId="165" fontId="23" fillId="0" borderId="9" xfId="3" applyNumberFormat="1" applyFont="1" applyFill="1" applyBorder="1" applyAlignment="1">
      <alignment horizontal="center"/>
    </xf>
    <xf numFmtId="0" fontId="16" fillId="0" borderId="9" xfId="0" applyFont="1" applyFill="1" applyBorder="1"/>
    <xf numFmtId="3" fontId="25" fillId="0" borderId="9" xfId="3" applyNumberFormat="1" applyFont="1" applyFill="1" applyBorder="1" applyAlignment="1">
      <alignment horizontal="center"/>
    </xf>
    <xf numFmtId="165" fontId="25" fillId="0" borderId="9" xfId="3" applyNumberFormat="1" applyFont="1" applyFill="1" applyBorder="1" applyAlignment="1">
      <alignment horizontal="center"/>
    </xf>
    <xf numFmtId="0" fontId="28" fillId="0" borderId="9" xfId="3" applyFont="1" applyFill="1" applyBorder="1"/>
    <xf numFmtId="0" fontId="30" fillId="0" borderId="0" xfId="3" applyFont="1" applyFill="1" applyBorder="1"/>
    <xf numFmtId="167" fontId="16" fillId="0" borderId="0" xfId="2" applyNumberFormat="1" applyFont="1" applyFill="1" applyBorder="1"/>
    <xf numFmtId="0" fontId="16" fillId="0" borderId="0" xfId="0" applyFont="1" applyFill="1" applyBorder="1"/>
    <xf numFmtId="0" fontId="30" fillId="0" borderId="0" xfId="0" applyFont="1" applyFill="1"/>
    <xf numFmtId="0" fontId="16" fillId="0" borderId="0" xfId="0" applyFont="1" applyFill="1"/>
    <xf numFmtId="3" fontId="16" fillId="0" borderId="0" xfId="0" applyNumberFormat="1" applyFont="1" applyFill="1" applyBorder="1"/>
    <xf numFmtId="3" fontId="16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19" fillId="0" borderId="0" xfId="0" applyFont="1" applyFill="1" applyBorder="1"/>
    <xf numFmtId="3" fontId="19" fillId="0" borderId="0" xfId="0" applyNumberFormat="1" applyFont="1" applyFill="1" applyBorder="1" applyAlignment="1">
      <alignment horizontal="center"/>
    </xf>
    <xf numFmtId="2" fontId="19" fillId="0" borderId="0" xfId="0" applyNumberFormat="1" applyFont="1" applyFill="1" applyBorder="1" applyAlignment="1">
      <alignment horizontal="center"/>
    </xf>
    <xf numFmtId="1" fontId="19" fillId="0" borderId="0" xfId="0" applyNumberFormat="1" applyFont="1" applyFill="1" applyBorder="1" applyAlignment="1">
      <alignment horizontal="center"/>
    </xf>
    <xf numFmtId="0" fontId="33" fillId="0" borderId="0" xfId="0" applyFont="1" applyFill="1" applyBorder="1"/>
    <xf numFmtId="0" fontId="23" fillId="0" borderId="0" xfId="3" applyFont="1" applyFill="1" applyBorder="1"/>
    <xf numFmtId="43" fontId="16" fillId="0" borderId="0" xfId="1" applyFont="1" applyFill="1" applyBorder="1"/>
    <xf numFmtId="3" fontId="24" fillId="0" borderId="9" xfId="0" applyNumberFormat="1" applyFont="1" applyFill="1" applyBorder="1" applyAlignment="1">
      <alignment horizontal="right"/>
    </xf>
    <xf numFmtId="3" fontId="24" fillId="0" borderId="9" xfId="0" applyNumberFormat="1" applyFont="1" applyFill="1" applyBorder="1" applyAlignment="1">
      <alignment horizontal="center"/>
    </xf>
    <xf numFmtId="0" fontId="38" fillId="0" borderId="0" xfId="0" applyFont="1"/>
    <xf numFmtId="0" fontId="40" fillId="0" borderId="0" xfId="0" applyFont="1"/>
    <xf numFmtId="0" fontId="44" fillId="0" borderId="0" xfId="0" applyFont="1"/>
    <xf numFmtId="49" fontId="45" fillId="26" borderId="14" xfId="0" applyNumberFormat="1" applyFont="1" applyFill="1" applyBorder="1" applyAlignment="1">
      <alignment horizontal="center"/>
    </xf>
    <xf numFmtId="49" fontId="45" fillId="26" borderId="15" xfId="0" applyNumberFormat="1" applyFont="1" applyFill="1" applyBorder="1" applyAlignment="1">
      <alignment horizontal="center"/>
    </xf>
    <xf numFmtId="0" fontId="45" fillId="26" borderId="16" xfId="0" applyFont="1" applyFill="1" applyBorder="1" applyAlignment="1">
      <alignment horizontal="center"/>
    </xf>
    <xf numFmtId="0" fontId="46" fillId="0" borderId="0" xfId="0" applyFont="1"/>
    <xf numFmtId="0" fontId="47" fillId="26" borderId="17" xfId="0" applyFont="1" applyFill="1" applyBorder="1"/>
    <xf numFmtId="3" fontId="47" fillId="26" borderId="18" xfId="0" applyNumberFormat="1" applyFont="1" applyFill="1" applyBorder="1"/>
    <xf numFmtId="3" fontId="47" fillId="26" borderId="19" xfId="0" applyNumberFormat="1" applyFont="1" applyFill="1" applyBorder="1"/>
    <xf numFmtId="0" fontId="48" fillId="0" borderId="0" xfId="0" applyFont="1"/>
    <xf numFmtId="0" fontId="49" fillId="26" borderId="17" xfId="0" applyFont="1" applyFill="1" applyBorder="1"/>
    <xf numFmtId="3" fontId="49" fillId="26" borderId="0" xfId="0" applyNumberFormat="1" applyFont="1" applyFill="1" applyBorder="1"/>
    <xf numFmtId="3" fontId="47" fillId="26" borderId="20" xfId="0" applyNumberFormat="1" applyFont="1" applyFill="1" applyBorder="1"/>
    <xf numFmtId="3" fontId="50" fillId="26" borderId="0" xfId="0" applyNumberFormat="1" applyFont="1" applyFill="1" applyBorder="1"/>
    <xf numFmtId="3" fontId="47" fillId="26" borderId="0" xfId="0" applyNumberFormat="1" applyFont="1" applyFill="1" applyBorder="1"/>
    <xf numFmtId="0" fontId="51" fillId="26" borderId="21" xfId="0" applyFont="1" applyFill="1" applyBorder="1" applyAlignment="1">
      <alignment horizontal="center"/>
    </xf>
    <xf numFmtId="3" fontId="51" fillId="26" borderId="22" xfId="0" applyNumberFormat="1" applyFont="1" applyFill="1" applyBorder="1"/>
    <xf numFmtId="3" fontId="51" fillId="26" borderId="23" xfId="0" applyNumberFormat="1" applyFont="1" applyFill="1" applyBorder="1"/>
    <xf numFmtId="0" fontId="52" fillId="0" borderId="0" xfId="0" applyFont="1"/>
    <xf numFmtId="0" fontId="51" fillId="26" borderId="24" xfId="0" applyFont="1" applyFill="1" applyBorder="1" applyAlignment="1">
      <alignment horizontal="center"/>
    </xf>
    <xf numFmtId="3" fontId="51" fillId="26" borderId="25" xfId="0" applyNumberFormat="1" applyFont="1" applyFill="1" applyBorder="1"/>
    <xf numFmtId="3" fontId="51" fillId="26" borderId="26" xfId="0" applyNumberFormat="1" applyFont="1" applyFill="1" applyBorder="1"/>
    <xf numFmtId="0" fontId="31" fillId="0" borderId="0" xfId="3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165" fontId="20" fillId="24" borderId="9" xfId="3" applyNumberFormat="1" applyFont="1" applyFill="1" applyBorder="1" applyAlignment="1">
      <alignment horizontal="center"/>
    </xf>
    <xf numFmtId="0" fontId="22" fillId="24" borderId="9" xfId="3" applyFont="1" applyFill="1" applyBorder="1"/>
    <xf numFmtId="3" fontId="20" fillId="24" borderId="9" xfId="3" applyNumberFormat="1" applyFont="1" applyFill="1" applyBorder="1" applyAlignment="1">
      <alignment horizontal="center"/>
    </xf>
    <xf numFmtId="0" fontId="20" fillId="24" borderId="9" xfId="3" applyFont="1" applyFill="1" applyBorder="1"/>
    <xf numFmtId="0" fontId="21" fillId="24" borderId="9" xfId="3" applyFont="1" applyFill="1" applyBorder="1"/>
    <xf numFmtId="3" fontId="24" fillId="24" borderId="9" xfId="3" applyNumberFormat="1" applyFont="1" applyFill="1" applyBorder="1" applyAlignment="1">
      <alignment horizontal="center"/>
    </xf>
    <xf numFmtId="165" fontId="24" fillId="24" borderId="9" xfId="3" applyNumberFormat="1" applyFont="1" applyFill="1" applyBorder="1" applyAlignment="1">
      <alignment horizontal="center"/>
    </xf>
    <xf numFmtId="3" fontId="26" fillId="24" borderId="9" xfId="3" applyNumberFormat="1" applyFont="1" applyFill="1" applyBorder="1" applyAlignment="1">
      <alignment horizontal="center"/>
    </xf>
    <xf numFmtId="166" fontId="26" fillId="24" borderId="9" xfId="3" applyNumberFormat="1" applyFont="1" applyFill="1" applyBorder="1" applyAlignment="1">
      <alignment horizontal="center"/>
    </xf>
    <xf numFmtId="3" fontId="28" fillId="24" borderId="9" xfId="3" applyNumberFormat="1" applyFont="1" applyFill="1" applyBorder="1" applyAlignment="1">
      <alignment horizontal="center"/>
    </xf>
    <xf numFmtId="165" fontId="28" fillId="24" borderId="9" xfId="3" applyNumberFormat="1" applyFont="1" applyFill="1" applyBorder="1" applyAlignment="1">
      <alignment horizontal="center"/>
    </xf>
    <xf numFmtId="3" fontId="29" fillId="24" borderId="9" xfId="3" applyNumberFormat="1" applyFont="1" applyFill="1" applyBorder="1" applyAlignment="1">
      <alignment horizontal="center"/>
    </xf>
    <xf numFmtId="165" fontId="29" fillId="24" borderId="9" xfId="3" applyNumberFormat="1" applyFont="1" applyFill="1" applyBorder="1" applyAlignment="1">
      <alignment horizontal="center"/>
    </xf>
    <xf numFmtId="49" fontId="41" fillId="43" borderId="9" xfId="0" applyNumberFormat="1" applyFont="1" applyFill="1" applyBorder="1" applyAlignment="1">
      <alignment horizontal="left"/>
    </xf>
    <xf numFmtId="3" fontId="41" fillId="43" borderId="9" xfId="0" applyNumberFormat="1" applyFont="1" applyFill="1" applyBorder="1" applyAlignment="1">
      <alignment horizontal="right"/>
    </xf>
    <xf numFmtId="49" fontId="41" fillId="43" borderId="9" xfId="0" applyNumberFormat="1" applyFont="1" applyFill="1" applyBorder="1" applyAlignment="1">
      <alignment horizontal="right"/>
    </xf>
    <xf numFmtId="49" fontId="42" fillId="0" borderId="9" xfId="0" applyNumberFormat="1" applyFont="1" applyFill="1" applyBorder="1"/>
    <xf numFmtId="3" fontId="43" fillId="0" borderId="9" xfId="0" applyNumberFormat="1" applyFont="1" applyFill="1" applyBorder="1"/>
    <xf numFmtId="167" fontId="43" fillId="0" borderId="9" xfId="171" applyNumberFormat="1" applyFont="1" applyFill="1" applyBorder="1"/>
    <xf numFmtId="49" fontId="42" fillId="0" borderId="36" xfId="0" applyNumberFormat="1" applyFont="1" applyFill="1" applyBorder="1"/>
    <xf numFmtId="3" fontId="0" fillId="0" borderId="0" xfId="0" applyNumberFormat="1"/>
    <xf numFmtId="49" fontId="42" fillId="0" borderId="0" xfId="0" applyNumberFormat="1" applyFont="1" applyFill="1" applyBorder="1"/>
    <xf numFmtId="167" fontId="43" fillId="0" borderId="9" xfId="2" applyNumberFormat="1" applyFont="1" applyFill="1" applyBorder="1"/>
    <xf numFmtId="0" fontId="15" fillId="0" borderId="0" xfId="0" applyFont="1"/>
    <xf numFmtId="0" fontId="0" fillId="0" borderId="0" xfId="0" applyAlignment="1">
      <alignment horizontal="center"/>
    </xf>
    <xf numFmtId="3" fontId="38" fillId="0" borderId="0" xfId="0" applyNumberFormat="1" applyFont="1" applyBorder="1" applyAlignment="1">
      <alignment horizontal="center"/>
    </xf>
    <xf numFmtId="0" fontId="38" fillId="0" borderId="0" xfId="0" applyFont="1" applyBorder="1" applyAlignment="1">
      <alignment horizontal="center"/>
    </xf>
    <xf numFmtId="0" fontId="16" fillId="0" borderId="9" xfId="0" applyFont="1" applyFill="1" applyBorder="1" applyAlignment="1">
      <alignment wrapText="1"/>
    </xf>
    <xf numFmtId="0" fontId="19" fillId="0" borderId="9" xfId="0" applyFont="1" applyFill="1" applyBorder="1" applyAlignment="1">
      <alignment wrapText="1"/>
    </xf>
    <xf numFmtId="0" fontId="22" fillId="23" borderId="9" xfId="0" applyFont="1" applyFill="1" applyBorder="1"/>
    <xf numFmtId="3" fontId="20" fillId="23" borderId="9" xfId="0" applyNumberFormat="1" applyFont="1" applyFill="1" applyBorder="1" applyAlignment="1">
      <alignment horizontal="center"/>
    </xf>
    <xf numFmtId="4" fontId="20" fillId="23" borderId="9" xfId="0" applyNumberFormat="1" applyFont="1" applyFill="1" applyBorder="1" applyAlignment="1">
      <alignment horizontal="center"/>
    </xf>
    <xf numFmtId="0" fontId="20" fillId="0" borderId="9" xfId="0" applyFont="1" applyFill="1" applyBorder="1"/>
    <xf numFmtId="3" fontId="20" fillId="0" borderId="9" xfId="0" applyNumberFormat="1" applyFont="1" applyFill="1" applyBorder="1" applyAlignment="1">
      <alignment horizontal="center"/>
    </xf>
    <xf numFmtId="2" fontId="20" fillId="0" borderId="9" xfId="0" applyNumberFormat="1" applyFont="1" applyFill="1" applyBorder="1" applyAlignment="1">
      <alignment horizontal="center"/>
    </xf>
    <xf numFmtId="3" fontId="23" fillId="0" borderId="9" xfId="0" applyNumberFormat="1" applyFont="1" applyFill="1" applyBorder="1" applyAlignment="1">
      <alignment horizontal="center"/>
    </xf>
    <xf numFmtId="2" fontId="23" fillId="0" borderId="9" xfId="0" applyNumberFormat="1" applyFont="1" applyFill="1" applyBorder="1" applyAlignment="1">
      <alignment horizontal="center"/>
    </xf>
    <xf numFmtId="2" fontId="20" fillId="23" borderId="9" xfId="0" applyNumberFormat="1" applyFont="1" applyFill="1" applyBorder="1" applyAlignment="1">
      <alignment horizontal="center"/>
    </xf>
    <xf numFmtId="0" fontId="32" fillId="0" borderId="9" xfId="0" applyFont="1" applyFill="1" applyBorder="1"/>
    <xf numFmtId="0" fontId="31" fillId="23" borderId="9" xfId="3" applyFont="1" applyFill="1" applyBorder="1"/>
    <xf numFmtId="0" fontId="24" fillId="0" borderId="9" xfId="0" applyFont="1" applyFill="1" applyBorder="1"/>
    <xf numFmtId="3" fontId="24" fillId="24" borderId="9" xfId="0" applyNumberFormat="1" applyFont="1" applyFill="1" applyBorder="1" applyAlignment="1">
      <alignment horizontal="center"/>
    </xf>
    <xf numFmtId="2" fontId="24" fillId="24" borderId="9" xfId="0" applyNumberFormat="1" applyFont="1" applyFill="1" applyBorder="1" applyAlignment="1">
      <alignment horizontal="center"/>
    </xf>
    <xf numFmtId="1" fontId="24" fillId="24" borderId="9" xfId="0" applyNumberFormat="1" applyFont="1" applyFill="1" applyBorder="1" applyAlignment="1">
      <alignment horizontal="center"/>
    </xf>
    <xf numFmtId="2" fontId="21" fillId="0" borderId="9" xfId="0" applyNumberFormat="1" applyFont="1" applyFill="1" applyBorder="1" applyAlignment="1">
      <alignment horizontal="center" wrapText="1"/>
    </xf>
    <xf numFmtId="0" fontId="30" fillId="0" borderId="9" xfId="0" applyFont="1" applyFill="1" applyBorder="1"/>
    <xf numFmtId="2" fontId="30" fillId="0" borderId="9" xfId="0" applyNumberFormat="1" applyFont="1" applyFill="1" applyBorder="1" applyAlignment="1">
      <alignment horizontal="center"/>
    </xf>
    <xf numFmtId="2" fontId="23" fillId="25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Border="1"/>
    <xf numFmtId="0" fontId="0" fillId="0" borderId="9" xfId="0" applyBorder="1" applyAlignment="1">
      <alignment wrapText="1"/>
    </xf>
    <xf numFmtId="0" fontId="35" fillId="0" borderId="9" xfId="0" applyFont="1" applyBorder="1" applyAlignment="1">
      <alignment wrapText="1"/>
    </xf>
    <xf numFmtId="1" fontId="21" fillId="0" borderId="9" xfId="3" applyNumberFormat="1" applyFont="1" applyFill="1" applyBorder="1" applyAlignment="1">
      <alignment horizontal="center" wrapText="1"/>
    </xf>
    <xf numFmtId="0" fontId="25" fillId="0" borderId="9" xfId="0" applyFont="1" applyBorder="1"/>
    <xf numFmtId="168" fontId="36" fillId="0" borderId="9" xfId="1" applyNumberFormat="1" applyFont="1" applyFill="1" applyBorder="1" applyAlignment="1">
      <alignment horizontal="center"/>
    </xf>
    <xf numFmtId="168" fontId="26" fillId="0" borderId="9" xfId="0" applyNumberFormat="1" applyFont="1" applyFill="1" applyBorder="1"/>
    <xf numFmtId="0" fontId="25" fillId="0" borderId="9" xfId="0" applyFont="1" applyBorder="1" applyAlignment="1">
      <alignment wrapText="1"/>
    </xf>
    <xf numFmtId="0" fontId="37" fillId="0" borderId="9" xfId="0" applyFont="1" applyBorder="1" applyAlignment="1">
      <alignment horizontal="center"/>
    </xf>
    <xf numFmtId="3" fontId="20" fillId="0" borderId="9" xfId="0" applyNumberFormat="1" applyFont="1" applyFill="1" applyBorder="1" applyAlignment="1">
      <alignment horizontal="right"/>
    </xf>
    <xf numFmtId="166" fontId="20" fillId="0" borderId="9" xfId="0" applyNumberFormat="1" applyFont="1" applyFill="1" applyBorder="1" applyAlignment="1">
      <alignment horizontal="center"/>
    </xf>
    <xf numFmtId="1" fontId="25" fillId="0" borderId="9" xfId="0" applyNumberFormat="1" applyFont="1" applyFill="1" applyBorder="1" applyAlignment="1">
      <alignment horizontal="center"/>
    </xf>
    <xf numFmtId="49" fontId="72" fillId="44" borderId="10" xfId="0" applyNumberFormat="1" applyFont="1" applyFill="1" applyBorder="1"/>
    <xf numFmtId="49" fontId="72" fillId="44" borderId="9" xfId="0" applyNumberFormat="1" applyFont="1" applyFill="1" applyBorder="1"/>
    <xf numFmtId="4" fontId="73" fillId="44" borderId="9" xfId="0" applyNumberFormat="1" applyFont="1" applyFill="1" applyBorder="1"/>
    <xf numFmtId="4" fontId="73" fillId="44" borderId="12" xfId="0" applyNumberFormat="1" applyFont="1" applyFill="1" applyBorder="1"/>
    <xf numFmtId="0" fontId="39" fillId="0" borderId="0" xfId="3" applyFont="1" applyFill="1" applyBorder="1"/>
    <xf numFmtId="3" fontId="21" fillId="24" borderId="9" xfId="0" applyNumberFormat="1" applyFont="1" applyFill="1" applyBorder="1" applyAlignment="1">
      <alignment horizontal="center"/>
    </xf>
    <xf numFmtId="2" fontId="21" fillId="24" borderId="9" xfId="0" applyNumberFormat="1" applyFont="1" applyFill="1" applyBorder="1" applyAlignment="1">
      <alignment horizontal="center"/>
    </xf>
    <xf numFmtId="1" fontId="21" fillId="24" borderId="9" xfId="0" applyNumberFormat="1" applyFont="1" applyFill="1" applyBorder="1" applyAlignment="1">
      <alignment horizontal="center"/>
    </xf>
    <xf numFmtId="49" fontId="71" fillId="45" borderId="9" xfId="0" applyNumberFormat="1" applyFont="1" applyFill="1" applyBorder="1" applyAlignment="1">
      <alignment horizontal="center"/>
    </xf>
    <xf numFmtId="0" fontId="71" fillId="45" borderId="9" xfId="0" applyFont="1" applyFill="1" applyBorder="1" applyAlignment="1">
      <alignment horizontal="center"/>
    </xf>
    <xf numFmtId="3" fontId="73" fillId="44" borderId="9" xfId="0" applyNumberFormat="1" applyFont="1" applyFill="1" applyBorder="1"/>
    <xf numFmtId="4" fontId="73" fillId="44" borderId="13" xfId="0" applyNumberFormat="1" applyFont="1" applyFill="1" applyBorder="1"/>
    <xf numFmtId="167" fontId="43" fillId="0" borderId="0" xfId="171" applyNumberFormat="1" applyFont="1" applyFill="1" applyBorder="1"/>
    <xf numFmtId="49" fontId="74" fillId="0" borderId="0" xfId="0" applyNumberFormat="1" applyFont="1" applyFill="1" applyBorder="1"/>
    <xf numFmtId="9" fontId="16" fillId="0" borderId="0" xfId="2" applyFont="1" applyFill="1" applyBorder="1"/>
    <xf numFmtId="3" fontId="0" fillId="0" borderId="0" xfId="0" applyNumberFormat="1" applyBorder="1"/>
    <xf numFmtId="0" fontId="19" fillId="0" borderId="9" xfId="3" applyFont="1" applyFill="1" applyBorder="1" applyAlignment="1">
      <alignment horizontal="center" vertical="center"/>
    </xf>
    <xf numFmtId="0" fontId="18" fillId="0" borderId="10" xfId="3" applyFont="1" applyFill="1" applyBorder="1" applyAlignment="1">
      <alignment horizontal="center" vertical="center"/>
    </xf>
    <xf numFmtId="0" fontId="18" fillId="0" borderId="11" xfId="3" applyFont="1" applyFill="1" applyBorder="1" applyAlignment="1">
      <alignment horizontal="center" vertical="center"/>
    </xf>
    <xf numFmtId="0" fontId="18" fillId="0" borderId="12" xfId="3" applyFont="1" applyFill="1" applyBorder="1" applyAlignment="1">
      <alignment horizontal="center" vertical="center"/>
    </xf>
    <xf numFmtId="0" fontId="25" fillId="0" borderId="9" xfId="3" applyFont="1" applyFill="1" applyBorder="1" applyAlignment="1">
      <alignment horizontal="center"/>
    </xf>
    <xf numFmtId="0" fontId="70" fillId="46" borderId="9" xfId="3" applyFont="1" applyFill="1" applyBorder="1" applyAlignment="1">
      <alignment horizontal="center"/>
    </xf>
    <xf numFmtId="0" fontId="70" fillId="46" borderId="13" xfId="3" applyFont="1" applyFill="1" applyBorder="1" applyAlignment="1">
      <alignment horizontal="center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8" fillId="0" borderId="0" xfId="0" applyFont="1" applyBorder="1" applyAlignment="1">
      <alignment horizontal="center" vertical="center"/>
    </xf>
    <xf numFmtId="3" fontId="38" fillId="0" borderId="0" xfId="0" applyNumberFormat="1" applyFont="1" applyBorder="1" applyAlignment="1">
      <alignment horizontal="center"/>
    </xf>
    <xf numFmtId="0" fontId="38" fillId="0" borderId="0" xfId="0" applyFont="1" applyBorder="1" applyAlignment="1">
      <alignment horizontal="center"/>
    </xf>
  </cellXfs>
  <cellStyles count="337">
    <cellStyle name="%20 - Vurgu1 2" xfId="4"/>
    <cellStyle name="%20 - Vurgu2 2" xfId="5"/>
    <cellStyle name="%20 - Vurgu3 2" xfId="6"/>
    <cellStyle name="%20 - Vurgu4 2" xfId="7"/>
    <cellStyle name="%20 - Vurgu5 2" xfId="8"/>
    <cellStyle name="%20 - Vurgu6 2" xfId="9"/>
    <cellStyle name="%40 - Vurgu1 2" xfId="10"/>
    <cellStyle name="%40 - Vurgu2 2" xfId="11"/>
    <cellStyle name="%40 - Vurgu3 2" xfId="12"/>
    <cellStyle name="%40 - Vurgu4 2" xfId="13"/>
    <cellStyle name="%40 - Vurgu5 2" xfId="14"/>
    <cellStyle name="%40 - Vurgu6 2" xfId="15"/>
    <cellStyle name="%60 - Vurgu1 2" xfId="16"/>
    <cellStyle name="%60 - Vurgu2 2" xfId="17"/>
    <cellStyle name="%60 - Vurgu3 2" xfId="18"/>
    <cellStyle name="%60 - Vurgu4 2" xfId="19"/>
    <cellStyle name="%60 - Vurgu5 2" xfId="20"/>
    <cellStyle name="%60 - Vurgu6 2" xfId="21"/>
    <cellStyle name="20% - Accent1" xfId="22"/>
    <cellStyle name="20% - Accent1 2" xfId="23"/>
    <cellStyle name="20% - Accent1 2 2" xfId="24"/>
    <cellStyle name="20% - Accent1 2 2 2" xfId="172"/>
    <cellStyle name="20% - Accent1 2 3" xfId="173"/>
    <cellStyle name="20% - Accent1 3" xfId="174"/>
    <cellStyle name="20% - Accent1 4" xfId="175"/>
    <cellStyle name="20% - Accent2" xfId="25"/>
    <cellStyle name="20% - Accent2 2" xfId="26"/>
    <cellStyle name="20% - Accent2 2 2" xfId="27"/>
    <cellStyle name="20% - Accent2 2 2 2" xfId="176"/>
    <cellStyle name="20% - Accent2 2 3" xfId="177"/>
    <cellStyle name="20% - Accent2 3" xfId="178"/>
    <cellStyle name="20% - Accent2 4" xfId="179"/>
    <cellStyle name="20% - Accent3" xfId="28"/>
    <cellStyle name="20% - Accent3 2" xfId="29"/>
    <cellStyle name="20% - Accent3 2 2" xfId="30"/>
    <cellStyle name="20% - Accent3 2 2 2" xfId="180"/>
    <cellStyle name="20% - Accent3 2 3" xfId="181"/>
    <cellStyle name="20% - Accent3 3" xfId="182"/>
    <cellStyle name="20% - Accent3 4" xfId="183"/>
    <cellStyle name="20% - Accent4" xfId="31"/>
    <cellStyle name="20% - Accent4 2" xfId="32"/>
    <cellStyle name="20% - Accent4 2 2" xfId="33"/>
    <cellStyle name="20% - Accent4 2 2 2" xfId="184"/>
    <cellStyle name="20% - Accent4 2 3" xfId="185"/>
    <cellStyle name="20% - Accent4 3" xfId="186"/>
    <cellStyle name="20% - Accent4 4" xfId="187"/>
    <cellStyle name="20% - Accent5" xfId="34"/>
    <cellStyle name="20% - Accent5 2" xfId="35"/>
    <cellStyle name="20% - Accent5 2 2" xfId="36"/>
    <cellStyle name="20% - Accent5 2 2 2" xfId="188"/>
    <cellStyle name="20% - Accent5 2 3" xfId="189"/>
    <cellStyle name="20% - Accent5 3" xfId="190"/>
    <cellStyle name="20% - Accent5 4" xfId="191"/>
    <cellStyle name="20% - Accent6" xfId="37"/>
    <cellStyle name="20% - Accent6 2" xfId="38"/>
    <cellStyle name="20% - Accent6 2 2" xfId="39"/>
    <cellStyle name="20% - Accent6 2 2 2" xfId="192"/>
    <cellStyle name="20% - Accent6 2 3" xfId="193"/>
    <cellStyle name="20% - Accent6 3" xfId="194"/>
    <cellStyle name="20% - Accent6 4" xfId="195"/>
    <cellStyle name="40% - Accent1" xfId="40"/>
    <cellStyle name="40% - Accent1 2" xfId="41"/>
    <cellStyle name="40% - Accent1 2 2" xfId="42"/>
    <cellStyle name="40% - Accent1 2 2 2" xfId="196"/>
    <cellStyle name="40% - Accent1 2 3" xfId="197"/>
    <cellStyle name="40% - Accent1 3" xfId="198"/>
    <cellStyle name="40% - Accent1 4" xfId="199"/>
    <cellStyle name="40% - Accent2" xfId="43"/>
    <cellStyle name="40% - Accent2 2" xfId="44"/>
    <cellStyle name="40% - Accent2 2 2" xfId="45"/>
    <cellStyle name="40% - Accent2 2 2 2" xfId="200"/>
    <cellStyle name="40% - Accent2 2 3" xfId="201"/>
    <cellStyle name="40% - Accent2 3" xfId="202"/>
    <cellStyle name="40% - Accent2 4" xfId="203"/>
    <cellStyle name="40% - Accent3" xfId="46"/>
    <cellStyle name="40% - Accent3 2" xfId="47"/>
    <cellStyle name="40% - Accent3 2 2" xfId="48"/>
    <cellStyle name="40% - Accent3 2 2 2" xfId="204"/>
    <cellStyle name="40% - Accent3 2 3" xfId="205"/>
    <cellStyle name="40% - Accent3 3" xfId="206"/>
    <cellStyle name="40% - Accent3 4" xfId="207"/>
    <cellStyle name="40% - Accent4" xfId="49"/>
    <cellStyle name="40% - Accent4 2" xfId="50"/>
    <cellStyle name="40% - Accent4 2 2" xfId="51"/>
    <cellStyle name="40% - Accent4 2 2 2" xfId="208"/>
    <cellStyle name="40% - Accent4 2 3" xfId="209"/>
    <cellStyle name="40% - Accent4 3" xfId="210"/>
    <cellStyle name="40% - Accent4 4" xfId="211"/>
    <cellStyle name="40% - Accent5" xfId="52"/>
    <cellStyle name="40% - Accent5 2" xfId="53"/>
    <cellStyle name="40% - Accent5 2 2" xfId="54"/>
    <cellStyle name="40% - Accent5 2 2 2" xfId="212"/>
    <cellStyle name="40% - Accent5 2 3" xfId="213"/>
    <cellStyle name="40% - Accent5 3" xfId="214"/>
    <cellStyle name="40% - Accent5 4" xfId="215"/>
    <cellStyle name="40% - Accent6" xfId="55"/>
    <cellStyle name="40% - Accent6 2" xfId="56"/>
    <cellStyle name="40% - Accent6 2 2" xfId="57"/>
    <cellStyle name="40% - Accent6 2 2 2" xfId="216"/>
    <cellStyle name="40% - Accent6 2 3" xfId="217"/>
    <cellStyle name="40% - Accent6 3" xfId="218"/>
    <cellStyle name="40% - Accent6 4" xfId="219"/>
    <cellStyle name="60% - Accent1" xfId="58"/>
    <cellStyle name="60% - Accent1 2" xfId="59"/>
    <cellStyle name="60% - Accent1 2 2" xfId="60"/>
    <cellStyle name="60% - Accent1 2 2 2" xfId="220"/>
    <cellStyle name="60% - Accent1 2 3" xfId="221"/>
    <cellStyle name="60% - Accent1 3" xfId="222"/>
    <cellStyle name="60% - Accent2" xfId="61"/>
    <cellStyle name="60% - Accent2 2" xfId="62"/>
    <cellStyle name="60% - Accent2 2 2" xfId="63"/>
    <cellStyle name="60% - Accent2 2 2 2" xfId="223"/>
    <cellStyle name="60% - Accent2 2 3" xfId="224"/>
    <cellStyle name="60% - Accent2 3" xfId="225"/>
    <cellStyle name="60% - Accent3" xfId="64"/>
    <cellStyle name="60% - Accent3 2" xfId="65"/>
    <cellStyle name="60% - Accent3 2 2" xfId="66"/>
    <cellStyle name="60% - Accent3 2 2 2" xfId="226"/>
    <cellStyle name="60% - Accent3 2 3" xfId="227"/>
    <cellStyle name="60% - Accent3 3" xfId="228"/>
    <cellStyle name="60% - Accent4" xfId="67"/>
    <cellStyle name="60% - Accent4 2" xfId="68"/>
    <cellStyle name="60% - Accent4 2 2" xfId="69"/>
    <cellStyle name="60% - Accent4 2 2 2" xfId="229"/>
    <cellStyle name="60% - Accent4 2 3" xfId="230"/>
    <cellStyle name="60% - Accent4 3" xfId="231"/>
    <cellStyle name="60% - Accent5" xfId="70"/>
    <cellStyle name="60% - Accent5 2" xfId="71"/>
    <cellStyle name="60% - Accent5 2 2" xfId="72"/>
    <cellStyle name="60% - Accent5 2 2 2" xfId="232"/>
    <cellStyle name="60% - Accent5 2 3" xfId="233"/>
    <cellStyle name="60% - Accent5 3" xfId="234"/>
    <cellStyle name="60% - Accent6" xfId="73"/>
    <cellStyle name="60% - Accent6 2" xfId="74"/>
    <cellStyle name="60% - Accent6 2 2" xfId="75"/>
    <cellStyle name="60% - Accent6 2 2 2" xfId="235"/>
    <cellStyle name="60% - Accent6 2 3" xfId="236"/>
    <cellStyle name="60% - Accent6 3" xfId="237"/>
    <cellStyle name="Accent1 2" xfId="76"/>
    <cellStyle name="Accent1 2 2" xfId="77"/>
    <cellStyle name="Accent1 2 2 2" xfId="238"/>
    <cellStyle name="Accent1 2 3" xfId="239"/>
    <cellStyle name="Accent1 3" xfId="240"/>
    <cellStyle name="Accent2 2" xfId="78"/>
    <cellStyle name="Accent2 2 2" xfId="79"/>
    <cellStyle name="Accent2 2 2 2" xfId="241"/>
    <cellStyle name="Accent2 2 3" xfId="242"/>
    <cellStyle name="Accent2 3" xfId="243"/>
    <cellStyle name="Accent3 2" xfId="80"/>
    <cellStyle name="Accent3 2 2" xfId="81"/>
    <cellStyle name="Accent3 2 2 2" xfId="244"/>
    <cellStyle name="Accent3 2 3" xfId="245"/>
    <cellStyle name="Accent3 3" xfId="246"/>
    <cellStyle name="Accent4 2" xfId="82"/>
    <cellStyle name="Accent4 2 2" xfId="83"/>
    <cellStyle name="Accent4 2 2 2" xfId="247"/>
    <cellStyle name="Accent4 2 3" xfId="248"/>
    <cellStyle name="Accent4 3" xfId="249"/>
    <cellStyle name="Accent5 2" xfId="84"/>
    <cellStyle name="Accent5 2 2" xfId="85"/>
    <cellStyle name="Accent5 2 2 2" xfId="250"/>
    <cellStyle name="Accent5 2 3" xfId="251"/>
    <cellStyle name="Accent5 3" xfId="252"/>
    <cellStyle name="Accent6 2" xfId="86"/>
    <cellStyle name="Accent6 2 2" xfId="87"/>
    <cellStyle name="Accent6 2 2 2" xfId="253"/>
    <cellStyle name="Accent6 2 3" xfId="254"/>
    <cellStyle name="Accent6 3" xfId="255"/>
    <cellStyle name="Açıklama Metni 2" xfId="88"/>
    <cellStyle name="Ana Başlık 2" xfId="89"/>
    <cellStyle name="Bad 2" xfId="90"/>
    <cellStyle name="Bad 2 2" xfId="91"/>
    <cellStyle name="Bad 2 2 2" xfId="256"/>
    <cellStyle name="Bad 2 3" xfId="257"/>
    <cellStyle name="Bad 3" xfId="258"/>
    <cellStyle name="Bağlı Hücre 2" xfId="92"/>
    <cellStyle name="Başlık 1 2" xfId="93"/>
    <cellStyle name="Başlık 2 2" xfId="94"/>
    <cellStyle name="Başlık 3 2" xfId="95"/>
    <cellStyle name="Başlık 4 2" xfId="96"/>
    <cellStyle name="Calculation 2" xfId="97"/>
    <cellStyle name="Calculation 2 2" xfId="98"/>
    <cellStyle name="Calculation 2 2 2" xfId="259"/>
    <cellStyle name="Calculation 2 3" xfId="260"/>
    <cellStyle name="Calculation 3" xfId="261"/>
    <cellStyle name="Check Cell 2" xfId="99"/>
    <cellStyle name="Check Cell 2 2" xfId="100"/>
    <cellStyle name="Check Cell 2 2 2" xfId="262"/>
    <cellStyle name="Check Cell 2 3" xfId="263"/>
    <cellStyle name="Check Cell 3" xfId="264"/>
    <cellStyle name="Comma 2" xfId="101"/>
    <cellStyle name="Comma 2 2" xfId="102"/>
    <cellStyle name="Comma 2 3" xfId="265"/>
    <cellStyle name="Çıkış 2" xfId="103"/>
    <cellStyle name="Explanatory Text" xfId="104"/>
    <cellStyle name="Explanatory Text 2" xfId="105"/>
    <cellStyle name="Explanatory Text 2 2" xfId="106"/>
    <cellStyle name="Explanatory Text 2 2 2" xfId="266"/>
    <cellStyle name="Explanatory Text 2 3" xfId="267"/>
    <cellStyle name="Explanatory Text 3" xfId="268"/>
    <cellStyle name="Giriş 2" xfId="107"/>
    <cellStyle name="Good 2" xfId="108"/>
    <cellStyle name="Good 2 2" xfId="109"/>
    <cellStyle name="Good 2 2 2" xfId="269"/>
    <cellStyle name="Good 2 3" xfId="270"/>
    <cellStyle name="Good 3" xfId="271"/>
    <cellStyle name="Heading 1" xfId="110"/>
    <cellStyle name="Heading 1 2" xfId="111"/>
    <cellStyle name="Heading 2" xfId="112"/>
    <cellStyle name="Heading 2 2" xfId="113"/>
    <cellStyle name="Heading 3" xfId="114"/>
    <cellStyle name="Heading 3 2" xfId="115"/>
    <cellStyle name="Heading 4" xfId="116"/>
    <cellStyle name="Heading 4 2" xfId="117"/>
    <cellStyle name="Hesaplama 2" xfId="272"/>
    <cellStyle name="Input" xfId="118"/>
    <cellStyle name="Input 2" xfId="119"/>
    <cellStyle name="Input 2 2" xfId="120"/>
    <cellStyle name="Input 2 2 2" xfId="273"/>
    <cellStyle name="Input 2 3" xfId="274"/>
    <cellStyle name="Input 3" xfId="275"/>
    <cellStyle name="İşaretli Hücre 2" xfId="276"/>
    <cellStyle name="İyi 2" xfId="277"/>
    <cellStyle name="Kötü 2" xfId="278"/>
    <cellStyle name="Linked Cell" xfId="121"/>
    <cellStyle name="Linked Cell 2" xfId="122"/>
    <cellStyle name="Linked Cell 2 2" xfId="123"/>
    <cellStyle name="Linked Cell 2 2 2" xfId="279"/>
    <cellStyle name="Linked Cell 2 3" xfId="280"/>
    <cellStyle name="Linked Cell 3" xfId="281"/>
    <cellStyle name="Neutral 2" xfId="124"/>
    <cellStyle name="Neutral 2 2" xfId="125"/>
    <cellStyle name="Neutral 2 2 2" xfId="282"/>
    <cellStyle name="Neutral 2 3" xfId="283"/>
    <cellStyle name="Neutral 3" xfId="284"/>
    <cellStyle name="Normal" xfId="0" builtinId="0"/>
    <cellStyle name="Normal 2 2" xfId="126"/>
    <cellStyle name="Normal 2 2 2" xfId="285"/>
    <cellStyle name="Normal 2 3" xfId="127"/>
    <cellStyle name="Normal 2 3 2" xfId="128"/>
    <cellStyle name="Normal 2 3 2 2" xfId="286"/>
    <cellStyle name="Normal 2 3 3" xfId="287"/>
    <cellStyle name="Normal 3" xfId="129"/>
    <cellStyle name="Normal 3 2" xfId="288"/>
    <cellStyle name="Normal 4" xfId="130"/>
    <cellStyle name="Normal 4 2" xfId="131"/>
    <cellStyle name="Normal 4 2 2" xfId="132"/>
    <cellStyle name="Normal 4 2 2 2" xfId="289"/>
    <cellStyle name="Normal 4 2 3" xfId="290"/>
    <cellStyle name="Normal 4 3" xfId="291"/>
    <cellStyle name="Normal 4 4" xfId="292"/>
    <cellStyle name="Normal 5" xfId="293"/>
    <cellStyle name="Normal 5 2" xfId="294"/>
    <cellStyle name="Normal 5 3" xfId="295"/>
    <cellStyle name="Normal_MAYIS_2009_İHRACAT_RAKAMLARI" xfId="3"/>
    <cellStyle name="Not 2" xfId="133"/>
    <cellStyle name="Not 3" xfId="296"/>
    <cellStyle name="Note 2" xfId="134"/>
    <cellStyle name="Note 2 2" xfId="135"/>
    <cellStyle name="Note 2 2 2" xfId="136"/>
    <cellStyle name="Note 2 2 2 2" xfId="137"/>
    <cellStyle name="Note 2 2 2 2 2" xfId="297"/>
    <cellStyle name="Note 2 2 2 3" xfId="298"/>
    <cellStyle name="Note 2 2 3" xfId="138"/>
    <cellStyle name="Note 2 2 3 2" xfId="139"/>
    <cellStyle name="Note 2 2 3 2 2" xfId="140"/>
    <cellStyle name="Note 2 2 3 2 2 2" xfId="299"/>
    <cellStyle name="Note 2 2 3 2 3" xfId="300"/>
    <cellStyle name="Note 2 2 3 3" xfId="141"/>
    <cellStyle name="Note 2 2 3 3 2" xfId="142"/>
    <cellStyle name="Note 2 2 3 3 2 2" xfId="301"/>
    <cellStyle name="Note 2 2 3 3 3" xfId="302"/>
    <cellStyle name="Note 2 2 3 4" xfId="303"/>
    <cellStyle name="Note 2 2 4" xfId="143"/>
    <cellStyle name="Note 2 2 4 2" xfId="144"/>
    <cellStyle name="Note 2 2 4 2 2" xfId="304"/>
    <cellStyle name="Note 2 2 4 3" xfId="305"/>
    <cellStyle name="Note 2 2 5" xfId="306"/>
    <cellStyle name="Note 2 2 6" xfId="307"/>
    <cellStyle name="Note 2 3" xfId="145"/>
    <cellStyle name="Note 2 3 2" xfId="146"/>
    <cellStyle name="Note 2 3 2 2" xfId="147"/>
    <cellStyle name="Note 2 3 2 2 2" xfId="308"/>
    <cellStyle name="Note 2 3 2 3" xfId="309"/>
    <cellStyle name="Note 2 3 3" xfId="148"/>
    <cellStyle name="Note 2 3 3 2" xfId="149"/>
    <cellStyle name="Note 2 3 3 2 2" xfId="310"/>
    <cellStyle name="Note 2 3 3 3" xfId="311"/>
    <cellStyle name="Note 2 3 4" xfId="312"/>
    <cellStyle name="Note 2 4" xfId="150"/>
    <cellStyle name="Note 2 4 2" xfId="151"/>
    <cellStyle name="Note 2 4 2 2" xfId="313"/>
    <cellStyle name="Note 2 4 3" xfId="314"/>
    <cellStyle name="Note 2 5" xfId="315"/>
    <cellStyle name="Note 3" xfId="152"/>
    <cellStyle name="Note 3 2" xfId="316"/>
    <cellStyle name="Nötr 2" xfId="317"/>
    <cellStyle name="Output" xfId="153"/>
    <cellStyle name="Output 2" xfId="154"/>
    <cellStyle name="Output 2 2" xfId="155"/>
    <cellStyle name="Output 2 2 2" xfId="318"/>
    <cellStyle name="Output 2 3" xfId="319"/>
    <cellStyle name="Output 3" xfId="320"/>
    <cellStyle name="Percent 2" xfId="156"/>
    <cellStyle name="Percent 2 2" xfId="157"/>
    <cellStyle name="Percent 2 2 2" xfId="321"/>
    <cellStyle name="Percent 2 3" xfId="322"/>
    <cellStyle name="Percent 3" xfId="158"/>
    <cellStyle name="Percent 3 2" xfId="323"/>
    <cellStyle name="Title" xfId="159"/>
    <cellStyle name="Title 2" xfId="160"/>
    <cellStyle name="Toplam 2" xfId="161"/>
    <cellStyle name="Total" xfId="162"/>
    <cellStyle name="Total 2" xfId="163"/>
    <cellStyle name="Total 2 2" xfId="164"/>
    <cellStyle name="Total 2 2 2" xfId="324"/>
    <cellStyle name="Total 2 3" xfId="325"/>
    <cellStyle name="Total 3" xfId="326"/>
    <cellStyle name="Uyarı Metni 2" xfId="165"/>
    <cellStyle name="Virgül" xfId="1" builtinId="3"/>
    <cellStyle name="Virgül 2" xfId="166"/>
    <cellStyle name="Virgül 3" xfId="327"/>
    <cellStyle name="Vurgu1 2" xfId="328"/>
    <cellStyle name="Vurgu2 2" xfId="329"/>
    <cellStyle name="Vurgu3 2" xfId="330"/>
    <cellStyle name="Vurgu4 2" xfId="331"/>
    <cellStyle name="Vurgu5 2" xfId="332"/>
    <cellStyle name="Vurgu6 2" xfId="333"/>
    <cellStyle name="Warning Text" xfId="167"/>
    <cellStyle name="Warning Text 2" xfId="168"/>
    <cellStyle name="Warning Text 2 2" xfId="169"/>
    <cellStyle name="Warning Text 2 2 2" xfId="334"/>
    <cellStyle name="Warning Text 2 3" xfId="335"/>
    <cellStyle name="Warning Text 3" xfId="336"/>
    <cellStyle name="Yüzde" xfId="2" builtinId="5"/>
    <cellStyle name="Yüzde 2" xfId="170"/>
    <cellStyle name="Yüzde 3" xfId="1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SANAYİ SEKTÖRÜ İHRACATI, </a:t>
            </a:r>
            <a:r>
              <a:rPr lang="en-US" sz="900" b="1" i="0" u="none" strike="noStrike" baseline="0"/>
              <a:t>20</a:t>
            </a:r>
            <a:r>
              <a:rPr lang="tr-TR" sz="900" b="1" i="0" u="none" strike="noStrike" baseline="0"/>
              <a:t>13</a:t>
            </a:r>
            <a:r>
              <a:rPr lang="en-US" sz="900" b="1" i="0" u="none" strike="noStrike" baseline="0"/>
              <a:t>-20</a:t>
            </a:r>
            <a:r>
              <a:rPr lang="tr-TR" sz="900" b="1" i="0" u="none" strike="noStrike" baseline="0"/>
              <a:t>14</a:t>
            </a:r>
            <a:endParaRPr lang="en-US"/>
          </a:p>
        </c:rich>
      </c:tx>
      <c:layout>
        <c:manualLayout>
          <c:xMode val="edge"/>
          <c:yMode val="edge"/>
          <c:x val="0.12890922959572906"/>
          <c:y val="4.14937759336099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612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İHR'!$C$25:$N$25</c:f>
              <c:numCache>
                <c:formatCode>#,##0</c:formatCode>
                <c:ptCount val="12"/>
                <c:pt idx="0">
                  <c:v>8872224.4470000006</c:v>
                </c:pt>
                <c:pt idx="1">
                  <c:v>9579901.9370000008</c:v>
                </c:pt>
                <c:pt idx="2">
                  <c:v>10385140.266000001</c:v>
                </c:pt>
                <c:pt idx="3">
                  <c:v>9708564.7459999993</c:v>
                </c:pt>
                <c:pt idx="4">
                  <c:v>10398926.977</c:v>
                </c:pt>
                <c:pt idx="5">
                  <c:v>9681915.9020000007</c:v>
                </c:pt>
                <c:pt idx="6">
                  <c:v>10421301.653000001</c:v>
                </c:pt>
                <c:pt idx="7">
                  <c:v>8712913.5329999998</c:v>
                </c:pt>
                <c:pt idx="8">
                  <c:v>10212670.532</c:v>
                </c:pt>
                <c:pt idx="9">
                  <c:v>9606638.1669999994</c:v>
                </c:pt>
                <c:pt idx="10">
                  <c:v>11061002.299000001</c:v>
                </c:pt>
                <c:pt idx="11">
                  <c:v>10380872.876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'2002-2014 AYLIK İHR'!$A$24</c:f>
              <c:strCache>
                <c:ptCount val="1"/>
                <c:pt idx="0">
                  <c:v>2014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İHR'!$C$24:$N$24</c:f>
              <c:numCache>
                <c:formatCode>#,##0</c:formatCode>
                <c:ptCount val="12"/>
                <c:pt idx="0">
                  <c:v>9649674.3629999999</c:v>
                </c:pt>
                <c:pt idx="1">
                  <c:v>9936965.4529999997</c:v>
                </c:pt>
                <c:pt idx="2">
                  <c:v>10723272.888</c:v>
                </c:pt>
                <c:pt idx="3">
                  <c:v>10852870.923</c:v>
                </c:pt>
                <c:pt idx="4">
                  <c:v>11106201.390000001</c:v>
                </c:pt>
                <c:pt idx="5">
                  <c:v>10441710.929</c:v>
                </c:pt>
                <c:pt idx="6">
                  <c:v>10554745.801000001</c:v>
                </c:pt>
                <c:pt idx="7">
                  <c:v>9058647.4100000001</c:v>
                </c:pt>
                <c:pt idx="8">
                  <c:v>10999638.608999999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619456"/>
        <c:axId val="45620016"/>
      </c:lineChart>
      <c:catAx>
        <c:axId val="45619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5620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620016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561945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1441647597254004E-2"/>
          <c:y val="0.8257278835996148"/>
          <c:w val="0.14144927536231977"/>
          <c:h val="0.1563790418313899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22" r="0.75000000000000222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İHRACATI, </a:t>
            </a:r>
            <a:r>
              <a:rPr lang="en-US" sz="1000" b="1" i="0" u="none" strike="noStrike" baseline="0"/>
              <a:t>20</a:t>
            </a:r>
            <a:r>
              <a:rPr lang="tr-TR" sz="1000" b="1" i="0" u="none" strike="noStrike" baseline="0"/>
              <a:t>13</a:t>
            </a:r>
            <a:r>
              <a:rPr lang="en-US" sz="1000" b="1" i="0" u="none" strike="noStrike" baseline="0"/>
              <a:t>-20</a:t>
            </a:r>
            <a:r>
              <a:rPr lang="tr-TR" sz="1000" b="1" i="0" u="none" strike="noStrike" baseline="0"/>
              <a:t>14</a:t>
            </a:r>
            <a:endParaRPr lang="en-US"/>
          </a:p>
        </c:rich>
      </c:tx>
      <c:layout>
        <c:manualLayout>
          <c:xMode val="edge"/>
          <c:yMode val="edge"/>
          <c:x val="0.12614702978641429"/>
          <c:y val="3.74531835205994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06"/>
        </c:manualLayout>
      </c:layout>
      <c:lineChart>
        <c:grouping val="standard"/>
        <c:varyColors val="0"/>
        <c:ser>
          <c:idx val="0"/>
          <c:order val="0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İHR'!$C$59:$N$59</c:f>
              <c:numCache>
                <c:formatCode>#,##0</c:formatCode>
                <c:ptCount val="12"/>
                <c:pt idx="0">
                  <c:v>394546.73300000001</c:v>
                </c:pt>
                <c:pt idx="1">
                  <c:v>398684.74200000003</c:v>
                </c:pt>
                <c:pt idx="2">
                  <c:v>369661.43300000002</c:v>
                </c:pt>
                <c:pt idx="3">
                  <c:v>401154.97700000001</c:v>
                </c:pt>
                <c:pt idx="4">
                  <c:v>507825.64299999998</c:v>
                </c:pt>
                <c:pt idx="5">
                  <c:v>431230.647</c:v>
                </c:pt>
                <c:pt idx="6">
                  <c:v>445448.03200000001</c:v>
                </c:pt>
                <c:pt idx="7">
                  <c:v>400043.06199999998</c:v>
                </c:pt>
                <c:pt idx="8">
                  <c:v>441657.783</c:v>
                </c:pt>
                <c:pt idx="9">
                  <c:v>384744.09899999999</c:v>
                </c:pt>
                <c:pt idx="10">
                  <c:v>439724.03399999999</c:v>
                </c:pt>
                <c:pt idx="11">
                  <c:v>420131.96299999999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'2002-2014 AYLIK İHR'!$A$58</c:f>
              <c:strCache>
                <c:ptCount val="1"/>
                <c:pt idx="0">
                  <c:v>2014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İHR'!$C$58:$N$58</c:f>
              <c:numCache>
                <c:formatCode>#,##0</c:formatCode>
                <c:ptCount val="12"/>
                <c:pt idx="0">
                  <c:v>401008.86200000002</c:v>
                </c:pt>
                <c:pt idx="1">
                  <c:v>327055.84600000002</c:v>
                </c:pt>
                <c:pt idx="2">
                  <c:v>363215.163</c:v>
                </c:pt>
                <c:pt idx="3">
                  <c:v>412248.36300000001</c:v>
                </c:pt>
                <c:pt idx="4">
                  <c:v>465296.60600000003</c:v>
                </c:pt>
                <c:pt idx="5">
                  <c:v>404100.02100000001</c:v>
                </c:pt>
                <c:pt idx="6">
                  <c:v>404886.326</c:v>
                </c:pt>
                <c:pt idx="7">
                  <c:v>382299.65399999998</c:v>
                </c:pt>
                <c:pt idx="8">
                  <c:v>387553.424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72058288"/>
        <c:axId val="272056608"/>
      </c:lineChart>
      <c:catAx>
        <c:axId val="272058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205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72056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205828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9.1743119266055051E-3"/>
          <c:y val="0.83520913818357412"/>
          <c:w val="0.14788990825688073"/>
          <c:h val="0.151088304973114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22" r="0.75000000000000222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AYLAR BAZINDA TOPLAM İHRACAT, 2013-2014
</a:t>
            </a:r>
          </a:p>
        </c:rich>
      </c:tx>
      <c:layout>
        <c:manualLayout>
          <c:xMode val="edge"/>
          <c:yMode val="edge"/>
          <c:x val="0.16475972540045766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823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İHR'!$C$74:$N$74</c:f>
              <c:numCache>
                <c:formatCode>#,##0</c:formatCode>
                <c:ptCount val="12"/>
                <c:pt idx="0">
                  <c:v>11481559</c:v>
                </c:pt>
                <c:pt idx="1">
                  <c:v>12386204</c:v>
                </c:pt>
                <c:pt idx="2">
                  <c:v>13122243</c:v>
                </c:pt>
                <c:pt idx="3">
                  <c:v>12468957</c:v>
                </c:pt>
                <c:pt idx="4">
                  <c:v>13276668</c:v>
                </c:pt>
                <c:pt idx="5">
                  <c:v>12393547</c:v>
                </c:pt>
                <c:pt idx="6">
                  <c:v>13060662</c:v>
                </c:pt>
                <c:pt idx="7">
                  <c:v>11116764</c:v>
                </c:pt>
                <c:pt idx="8">
                  <c:v>13059044</c:v>
                </c:pt>
                <c:pt idx="9">
                  <c:v>12054431</c:v>
                </c:pt>
                <c:pt idx="10">
                  <c:v>14196127</c:v>
                </c:pt>
                <c:pt idx="11">
                  <c:v>13180277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'2002-2014 AYLIK İHR'!$A$75</c:f>
              <c:strCache>
                <c:ptCount val="1"/>
                <c:pt idx="0">
                  <c:v>2014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İHR'!$C$75:$N$75</c:f>
              <c:numCache>
                <c:formatCode>#,##0</c:formatCode>
                <c:ptCount val="12"/>
                <c:pt idx="0">
                  <c:v>12402128.583000002</c:v>
                </c:pt>
                <c:pt idx="1">
                  <c:v>13055344.462999996</c:v>
                </c:pt>
                <c:pt idx="2">
                  <c:v>14683102.353000006</c:v>
                </c:pt>
                <c:pt idx="3">
                  <c:v>13376565.498000002</c:v>
                </c:pt>
                <c:pt idx="4">
                  <c:v>13706359.808999998</c:v>
                </c:pt>
                <c:pt idx="5">
                  <c:v>12899613.049999995</c:v>
                </c:pt>
                <c:pt idx="6">
                  <c:v>13367641.855000004</c:v>
                </c:pt>
                <c:pt idx="7">
                  <c:v>11439750.527000004</c:v>
                </c:pt>
                <c:pt idx="8">
                  <c:v>13294624.888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72052688"/>
        <c:axId val="272053248"/>
      </c:lineChart>
      <c:catAx>
        <c:axId val="27205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2053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720532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205268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8306636155606407E-2"/>
          <c:y val="0.84615692269235576"/>
          <c:w val="0.14144927536231977"/>
          <c:h val="0.1380488977339374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22" r="0.75000000000000222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TARIM İHRACATI, </a:t>
            </a:r>
            <a:r>
              <a:rPr lang="en-US" sz="1075" b="1" i="0" u="none" strike="noStrike" baseline="0"/>
              <a:t>20</a:t>
            </a:r>
            <a:r>
              <a:rPr lang="tr-TR" sz="1075" b="1" i="0" u="none" strike="noStrike" baseline="0"/>
              <a:t>13</a:t>
            </a:r>
            <a:r>
              <a:rPr lang="en-US" sz="1075" b="1" i="0" u="none" strike="noStrike" baseline="0"/>
              <a:t>-20</a:t>
            </a:r>
            <a:r>
              <a:rPr lang="tr-TR" sz="1075" b="1" i="0" u="none" strike="noStrike" baseline="0"/>
              <a:t>14</a:t>
            </a:r>
          </a:p>
        </c:rich>
      </c:tx>
      <c:layout>
        <c:manualLayout>
          <c:xMode val="edge"/>
          <c:yMode val="edge"/>
          <c:x val="0.14942552870546374"/>
          <c:y val="3.95256916996047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806"/>
          <c:y val="0.18972368631825576"/>
          <c:w val="0.7540246812694924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İHR'!$C$3:$N$3</c:f>
              <c:numCache>
                <c:formatCode>#,##0</c:formatCode>
                <c:ptCount val="12"/>
                <c:pt idx="0">
                  <c:v>1699667.9369999999</c:v>
                </c:pt>
                <c:pt idx="1">
                  <c:v>1613307.2549999999</c:v>
                </c:pt>
                <c:pt idx="2">
                  <c:v>1721276.5919999999</c:v>
                </c:pt>
                <c:pt idx="3">
                  <c:v>1687304.6569999999</c:v>
                </c:pt>
                <c:pt idx="4">
                  <c:v>1769600.5919999999</c:v>
                </c:pt>
                <c:pt idx="5">
                  <c:v>1649716.747</c:v>
                </c:pt>
                <c:pt idx="6">
                  <c:v>1686787.97</c:v>
                </c:pt>
                <c:pt idx="7">
                  <c:v>1408589.7720000001</c:v>
                </c:pt>
                <c:pt idx="8">
                  <c:v>1831276.5290000001</c:v>
                </c:pt>
                <c:pt idx="9">
                  <c:v>1821904.6569999999</c:v>
                </c:pt>
                <c:pt idx="10">
                  <c:v>2251387.4730000002</c:v>
                </c:pt>
                <c:pt idx="11">
                  <c:v>2200343.3459999999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'2002-2014 AYLIK İHR'!$A$2</c:f>
              <c:strCache>
                <c:ptCount val="1"/>
                <c:pt idx="0">
                  <c:v>2014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İHR'!$C$2:$N$2</c:f>
              <c:numCache>
                <c:formatCode>#,##0</c:formatCode>
                <c:ptCount val="12"/>
                <c:pt idx="0">
                  <c:v>1927089.28</c:v>
                </c:pt>
                <c:pt idx="1">
                  <c:v>1795620.419</c:v>
                </c:pt>
                <c:pt idx="2">
                  <c:v>1888024.162</c:v>
                </c:pt>
                <c:pt idx="3">
                  <c:v>1849873.095</c:v>
                </c:pt>
                <c:pt idx="4">
                  <c:v>1809363.338</c:v>
                </c:pt>
                <c:pt idx="5">
                  <c:v>1670031.0419999999</c:v>
                </c:pt>
                <c:pt idx="6">
                  <c:v>1532819.1140000001</c:v>
                </c:pt>
                <c:pt idx="7">
                  <c:v>1609151.9990000001</c:v>
                </c:pt>
                <c:pt idx="8">
                  <c:v>1907432.8540000001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9313520"/>
        <c:axId val="209314080"/>
      </c:lineChart>
      <c:catAx>
        <c:axId val="209313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9314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931408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931352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1494252873563218E-2"/>
          <c:y val="0.82608861639331066"/>
          <c:w val="0.14681992337164751"/>
          <c:h val="0.1570495782888798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22" r="0.75000000000000222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2007-2013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37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'2002-2014 AYLIK İHR'!$C$70:$N$70</c:f>
              <c:numCache>
                <c:formatCode>#,##0</c:formatCode>
                <c:ptCount val="12"/>
                <c:pt idx="0">
                  <c:v>7884493.5240000021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7561696.282999998</c:v>
                </c:pt>
                <c:pt idx="4">
                  <c:v>7346407.5280000027</c:v>
                </c:pt>
                <c:pt idx="5">
                  <c:v>8329692.782999998</c:v>
                </c:pt>
                <c:pt idx="6">
                  <c:v>9055733.6709999945</c:v>
                </c:pt>
                <c:pt idx="7">
                  <c:v>7839908.8419999983</c:v>
                </c:pt>
                <c:pt idx="8">
                  <c:v>8480708.3870000001</c:v>
                </c:pt>
                <c:pt idx="9">
                  <c:v>10095768.030000005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</c:ser>
        <c:ser>
          <c:idx val="6"/>
          <c:order val="1"/>
          <c:tx>
            <c:strRef>
              <c:f>'2002-2014 AYLIK İHR'!$A$71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'2002-2014 AYLIK İHR'!$C$71:$N$71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</c:ser>
        <c:ser>
          <c:idx val="7"/>
          <c:order val="2"/>
          <c:tx>
            <c:strRef>
              <c:f>'2002-2014 AYLIK İHR'!$A$72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'2002-2014 AYLIK İHR'!$C$72:$N$72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'2002-2014 AYLIK İHR'!$A$73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'2002-2014 AYLIK İHR'!$C$73:$N$73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</c:ser>
        <c:ser>
          <c:idx val="3"/>
          <c:order val="4"/>
          <c:tx>
            <c:strRef>
              <c:f>'2002-2014 AYLIK İHR'!$A$74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'2002-2014 AYLIK İHR'!$C$74:$N$74</c:f>
              <c:numCache>
                <c:formatCode>#,##0</c:formatCode>
                <c:ptCount val="12"/>
                <c:pt idx="0">
                  <c:v>11481559</c:v>
                </c:pt>
                <c:pt idx="1">
                  <c:v>12386204</c:v>
                </c:pt>
                <c:pt idx="2">
                  <c:v>13122243</c:v>
                </c:pt>
                <c:pt idx="3">
                  <c:v>12468957</c:v>
                </c:pt>
                <c:pt idx="4">
                  <c:v>13276668</c:v>
                </c:pt>
                <c:pt idx="5">
                  <c:v>12393547</c:v>
                </c:pt>
                <c:pt idx="6">
                  <c:v>13060662</c:v>
                </c:pt>
                <c:pt idx="7">
                  <c:v>11116764</c:v>
                </c:pt>
                <c:pt idx="8">
                  <c:v>13059044</c:v>
                </c:pt>
                <c:pt idx="9">
                  <c:v>12054431</c:v>
                </c:pt>
                <c:pt idx="10">
                  <c:v>14196127</c:v>
                </c:pt>
                <c:pt idx="11">
                  <c:v>13180277</c:v>
                </c:pt>
              </c:numCache>
            </c:numRef>
          </c:val>
          <c:smooth val="0"/>
        </c:ser>
        <c:ser>
          <c:idx val="4"/>
          <c:order val="5"/>
          <c:tx>
            <c:strRef>
              <c:f>'2002-2014 AYLIK İHR'!$A$75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'2002-2014 AYLIK İHR'!$C$75:$N$75</c:f>
              <c:numCache>
                <c:formatCode>#,##0</c:formatCode>
                <c:ptCount val="12"/>
                <c:pt idx="0">
                  <c:v>12402128.583000002</c:v>
                </c:pt>
                <c:pt idx="1">
                  <c:v>13055344.462999996</c:v>
                </c:pt>
                <c:pt idx="2">
                  <c:v>14683102.353000006</c:v>
                </c:pt>
                <c:pt idx="3">
                  <c:v>13376565.498000002</c:v>
                </c:pt>
                <c:pt idx="4">
                  <c:v>13706359.808999998</c:v>
                </c:pt>
                <c:pt idx="5">
                  <c:v>12899613.049999995</c:v>
                </c:pt>
                <c:pt idx="6">
                  <c:v>13367641.855000004</c:v>
                </c:pt>
                <c:pt idx="7">
                  <c:v>11439750.527000004</c:v>
                </c:pt>
                <c:pt idx="8">
                  <c:v>13294624.888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684816"/>
        <c:axId val="210682016"/>
      </c:lineChart>
      <c:catAx>
        <c:axId val="210684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682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68201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68481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77"/>
          <c:w val="8.6666666666666933E-2"/>
          <c:h val="0.3438117394416608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22" r="0.75000000000000222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2002-2013 (1000 $)</a:t>
            </a:r>
          </a:p>
        </c:rich>
      </c:tx>
      <c:layout>
        <c:manualLayout>
          <c:xMode val="edge"/>
          <c:yMode val="edge"/>
          <c:x val="0.19840230689799701"/>
          <c:y val="3.29113924050635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3417721518987338"/>
          <c:w val="0.83355580161074405"/>
          <c:h val="0.75189873417721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'2002-2014 AYLIK İHR'!$A$63:$A$75</c:f>
              <c:strCache>
                <c:ptCount val="13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0"/>
              <c:layout>
                <c:manualLayout>
                  <c:x val="-1.5151515151515162E-2"/>
                  <c:y val="1.687737134124058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3.0302897743842625E-2"/>
                  <c:y val="1.687763713080168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'2002-2014 AYLIK İHR'!$A$63:$A$75</c:f>
              <c:numCache>
                <c:formatCode>General</c:formatCode>
                <c:ptCount val="13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</c:numCache>
            </c:numRef>
          </c:cat>
          <c:val>
            <c:numRef>
              <c:f>'2002-2014 AYLIK İHR'!$O$63:$O$75</c:f>
              <c:numCache>
                <c:formatCode>#,##0</c:formatCode>
                <c:ptCount val="13"/>
                <c:pt idx="0">
                  <c:v>36059089.028999999</c:v>
                </c:pt>
                <c:pt idx="1">
                  <c:v>47252836.302000016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85534675.518000007</c:v>
                </c:pt>
                <c:pt idx="5">
                  <c:v>107271749.904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151796483</c:v>
                </c:pt>
                <c:pt idx="12">
                  <c:v>118225131.02600001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996768"/>
        <c:axId val="205997328"/>
      </c:barChart>
      <c:catAx>
        <c:axId val="205996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5997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5997328"/>
        <c:scaling>
          <c:orientation val="minMax"/>
          <c:max val="16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5996768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22" r="0.75000000000000222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      (Bin $)</a:t>
            </a:r>
          </a:p>
        </c:rich>
      </c:tx>
      <c:layout>
        <c:manualLayout>
          <c:xMode val="edge"/>
          <c:yMode val="edge"/>
          <c:x val="0.15337444782592452"/>
          <c:y val="3.9370078740157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507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İHR'!$C$4:$N$4</c:f>
              <c:numCache>
                <c:formatCode>#,##0</c:formatCode>
                <c:ptCount val="12"/>
                <c:pt idx="0">
                  <c:v>614049.99</c:v>
                </c:pt>
                <c:pt idx="1">
                  <c:v>556283.59699999995</c:v>
                </c:pt>
                <c:pt idx="2">
                  <c:v>598289.29399999999</c:v>
                </c:pt>
                <c:pt idx="3">
                  <c:v>610736.32999999996</c:v>
                </c:pt>
                <c:pt idx="4">
                  <c:v>543229.40800000005</c:v>
                </c:pt>
                <c:pt idx="5">
                  <c:v>495849.45400000003</c:v>
                </c:pt>
                <c:pt idx="6">
                  <c:v>445497.72</c:v>
                </c:pt>
                <c:pt idx="7">
                  <c:v>484849.87300000002</c:v>
                </c:pt>
                <c:pt idx="8">
                  <c:v>554511.14599999995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'2002-2014 AYLIK İHR'!$C$5:$N$5</c:f>
              <c:numCache>
                <c:formatCode>#,##0</c:formatCode>
                <c:ptCount val="12"/>
                <c:pt idx="0">
                  <c:v>500356.07299999997</c:v>
                </c:pt>
                <c:pt idx="1">
                  <c:v>471153.27600000001</c:v>
                </c:pt>
                <c:pt idx="2">
                  <c:v>532314.25</c:v>
                </c:pt>
                <c:pt idx="3">
                  <c:v>519233.696</c:v>
                </c:pt>
                <c:pt idx="4">
                  <c:v>586423.34199999995</c:v>
                </c:pt>
                <c:pt idx="5">
                  <c:v>541613.93799999997</c:v>
                </c:pt>
                <c:pt idx="6">
                  <c:v>550415.77099999995</c:v>
                </c:pt>
                <c:pt idx="7">
                  <c:v>452060.28600000002</c:v>
                </c:pt>
                <c:pt idx="8">
                  <c:v>552548.78899999999</c:v>
                </c:pt>
                <c:pt idx="9">
                  <c:v>533746.576</c:v>
                </c:pt>
                <c:pt idx="10">
                  <c:v>672663.61699999997</c:v>
                </c:pt>
                <c:pt idx="11">
                  <c:v>672112.71100000001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0420928"/>
        <c:axId val="270419808"/>
      </c:lineChart>
      <c:catAx>
        <c:axId val="270420928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0419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70419808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0420928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2.044989775051138E-2"/>
          <c:y val="0.87795275590551181"/>
          <c:w val="0.13905930470347649"/>
          <c:h val="0.110236220472441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22" r="0.75000000000000222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YAŞ MEYVE VE SEBZE İHRACATI (Bin $)</a:t>
            </a:r>
          </a:p>
        </c:rich>
      </c:tx>
      <c:layout>
        <c:manualLayout>
          <c:xMode val="edge"/>
          <c:yMode val="edge"/>
          <c:x val="0.2061226632385231"/>
          <c:y val="3.7735849056603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İHR'!$C$6:$N$6</c:f>
              <c:numCache>
                <c:formatCode>#,##0</c:formatCode>
                <c:ptCount val="12"/>
                <c:pt idx="0">
                  <c:v>219372.68599999999</c:v>
                </c:pt>
                <c:pt idx="1">
                  <c:v>200366.00200000001</c:v>
                </c:pt>
                <c:pt idx="2">
                  <c:v>192356.90100000001</c:v>
                </c:pt>
                <c:pt idx="3">
                  <c:v>177392.704</c:v>
                </c:pt>
                <c:pt idx="4">
                  <c:v>188140.842</c:v>
                </c:pt>
                <c:pt idx="5">
                  <c:v>167841.90900000001</c:v>
                </c:pt>
                <c:pt idx="6">
                  <c:v>94589.399000000005</c:v>
                </c:pt>
                <c:pt idx="7">
                  <c:v>104390.125</c:v>
                </c:pt>
                <c:pt idx="8">
                  <c:v>162411.42000000001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İHR'!$C$7:$N$7</c:f>
              <c:numCache>
                <c:formatCode>#,##0</c:formatCode>
                <c:ptCount val="12"/>
                <c:pt idx="0">
                  <c:v>223131.927</c:v>
                </c:pt>
                <c:pt idx="1">
                  <c:v>181369.864</c:v>
                </c:pt>
                <c:pt idx="2">
                  <c:v>172416.70600000001</c:v>
                </c:pt>
                <c:pt idx="3">
                  <c:v>160129.84099999999</c:v>
                </c:pt>
                <c:pt idx="4">
                  <c:v>181562.63200000001</c:v>
                </c:pt>
                <c:pt idx="5">
                  <c:v>178000.41899999999</c:v>
                </c:pt>
                <c:pt idx="6">
                  <c:v>115847.71400000001</c:v>
                </c:pt>
                <c:pt idx="7">
                  <c:v>95304.603000000003</c:v>
                </c:pt>
                <c:pt idx="8">
                  <c:v>126573.58199999999</c:v>
                </c:pt>
                <c:pt idx="9">
                  <c:v>217579.89199999999</c:v>
                </c:pt>
                <c:pt idx="10">
                  <c:v>335719.49400000001</c:v>
                </c:pt>
                <c:pt idx="11">
                  <c:v>363333.53200000001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9001376"/>
        <c:axId val="209008096"/>
      </c:lineChart>
      <c:catAx>
        <c:axId val="209001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9008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90080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900137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18E-2"/>
          <c:y val="0.87673114445599964"/>
          <c:w val="0.13673490813648354"/>
          <c:h val="0.1119500817114841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22" r="0.75000000000000222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254"/>
          <c:y val="3.89105058365758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633286636716424"/>
          <c:y val="0.14785992217898833"/>
          <c:w val="0.83435749448311236"/>
          <c:h val="0.57587548638132524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İHR'!$C$8:$N$8</c:f>
              <c:numCache>
                <c:formatCode>#,##0</c:formatCode>
                <c:ptCount val="12"/>
                <c:pt idx="0">
                  <c:v>111498.515</c:v>
                </c:pt>
                <c:pt idx="1">
                  <c:v>112348.27499999999</c:v>
                </c:pt>
                <c:pt idx="2">
                  <c:v>119768.88499999999</c:v>
                </c:pt>
                <c:pt idx="3">
                  <c:v>121026.583</c:v>
                </c:pt>
                <c:pt idx="4">
                  <c:v>109328.06200000001</c:v>
                </c:pt>
                <c:pt idx="5">
                  <c:v>108400.29300000001</c:v>
                </c:pt>
                <c:pt idx="6">
                  <c:v>106919.79300000001</c:v>
                </c:pt>
                <c:pt idx="7">
                  <c:v>119466.477</c:v>
                </c:pt>
                <c:pt idx="8">
                  <c:v>134640.796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İHR'!$C$9:$N$9</c:f>
              <c:numCache>
                <c:formatCode>#,##0</c:formatCode>
                <c:ptCount val="12"/>
                <c:pt idx="0">
                  <c:v>94905.948000000004</c:v>
                </c:pt>
                <c:pt idx="1">
                  <c:v>94116.08</c:v>
                </c:pt>
                <c:pt idx="2">
                  <c:v>95501.997000000003</c:v>
                </c:pt>
                <c:pt idx="3">
                  <c:v>100788.325</c:v>
                </c:pt>
                <c:pt idx="4">
                  <c:v>112864.61</c:v>
                </c:pt>
                <c:pt idx="5">
                  <c:v>100335.58100000001</c:v>
                </c:pt>
                <c:pt idx="6">
                  <c:v>109284.27</c:v>
                </c:pt>
                <c:pt idx="7">
                  <c:v>107879.761</c:v>
                </c:pt>
                <c:pt idx="8">
                  <c:v>126891.68799999999</c:v>
                </c:pt>
                <c:pt idx="9">
                  <c:v>122192.47500000001</c:v>
                </c:pt>
                <c:pt idx="10">
                  <c:v>145394.356</c:v>
                </c:pt>
                <c:pt idx="11">
                  <c:v>119836.91099999999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5138416"/>
        <c:axId val="135138976"/>
      </c:lineChart>
      <c:catAx>
        <c:axId val="135138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5138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13897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513841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24948875255619E-2"/>
          <c:y val="0.86770428015564205"/>
          <c:w val="0.13701452962551403"/>
          <c:h val="0.1206225680933852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7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22" r="0.75000000000000222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KURU MEYVE VE MAMULLERİ İHRACATI (Bin $)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796256474100901"/>
          <c:y val="0.16176308539944931"/>
          <c:w val="0.70522703142599985"/>
          <c:h val="0.57210299125832409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İHR'!$C$10:$N$10</c:f>
              <c:numCache>
                <c:formatCode>#,##0</c:formatCode>
                <c:ptCount val="12"/>
                <c:pt idx="0">
                  <c:v>116017.897</c:v>
                </c:pt>
                <c:pt idx="1">
                  <c:v>111650.12</c:v>
                </c:pt>
                <c:pt idx="2">
                  <c:v>105105.683</c:v>
                </c:pt>
                <c:pt idx="3">
                  <c:v>110911.075</c:v>
                </c:pt>
                <c:pt idx="4">
                  <c:v>108931.17</c:v>
                </c:pt>
                <c:pt idx="5">
                  <c:v>102209.751</c:v>
                </c:pt>
                <c:pt idx="6">
                  <c:v>88391.263999999996</c:v>
                </c:pt>
                <c:pt idx="7">
                  <c:v>94209.74</c:v>
                </c:pt>
                <c:pt idx="8">
                  <c:v>132958.666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İHR'!$C$11:$N$11</c:f>
              <c:numCache>
                <c:formatCode>#,##0</c:formatCode>
                <c:ptCount val="12"/>
                <c:pt idx="0">
                  <c:v>106856.598</c:v>
                </c:pt>
                <c:pt idx="1">
                  <c:v>108712.61599999999</c:v>
                </c:pt>
                <c:pt idx="2">
                  <c:v>113139.69100000001</c:v>
                </c:pt>
                <c:pt idx="3">
                  <c:v>104112.96400000001</c:v>
                </c:pt>
                <c:pt idx="4">
                  <c:v>112100.792</c:v>
                </c:pt>
                <c:pt idx="5">
                  <c:v>96319.293000000005</c:v>
                </c:pt>
                <c:pt idx="6">
                  <c:v>96080.379000000001</c:v>
                </c:pt>
                <c:pt idx="7">
                  <c:v>94981.24</c:v>
                </c:pt>
                <c:pt idx="8">
                  <c:v>156917.41099999999</c:v>
                </c:pt>
                <c:pt idx="9">
                  <c:v>152872.73199999999</c:v>
                </c:pt>
                <c:pt idx="10">
                  <c:v>165845.66699999999</c:v>
                </c:pt>
                <c:pt idx="11">
                  <c:v>130314.31299999999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5141776"/>
        <c:axId val="135142336"/>
      </c:lineChart>
      <c:catAx>
        <c:axId val="135141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5142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142336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514177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3388090349075963E-2"/>
          <c:y val="0.80056354525932027"/>
          <c:w val="0.13240246406570841"/>
          <c:h val="0.1666966009414112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22" r="0.75000000000000222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302"/>
          <c:w val="0.79032335866951164"/>
          <c:h val="0.55597116220259202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İHR'!$C$12:$N$12</c:f>
              <c:numCache>
                <c:formatCode>#,##0</c:formatCode>
                <c:ptCount val="12"/>
                <c:pt idx="0">
                  <c:v>153795.595</c:v>
                </c:pt>
                <c:pt idx="1">
                  <c:v>182753.25</c:v>
                </c:pt>
                <c:pt idx="2">
                  <c:v>154408.44399999999</c:v>
                </c:pt>
                <c:pt idx="3">
                  <c:v>149029.52600000001</c:v>
                </c:pt>
                <c:pt idx="4">
                  <c:v>142027.42600000001</c:v>
                </c:pt>
                <c:pt idx="5">
                  <c:v>138409.878</c:v>
                </c:pt>
                <c:pt idx="6">
                  <c:v>158484.93299999999</c:v>
                </c:pt>
                <c:pt idx="7">
                  <c:v>143806.86199999999</c:v>
                </c:pt>
                <c:pt idx="8">
                  <c:v>218104.65100000001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'2002-2014 AYLIK İHR'!$C$13:$N$13</c:f>
              <c:numCache>
                <c:formatCode>#,##0</c:formatCode>
                <c:ptCount val="12"/>
                <c:pt idx="0">
                  <c:v>178057.44399999999</c:v>
                </c:pt>
                <c:pt idx="1">
                  <c:v>133840.92199999999</c:v>
                </c:pt>
                <c:pt idx="2">
                  <c:v>135662.81400000001</c:v>
                </c:pt>
                <c:pt idx="3">
                  <c:v>133846.01300000001</c:v>
                </c:pt>
                <c:pt idx="4">
                  <c:v>105052.59600000001</c:v>
                </c:pt>
                <c:pt idx="5">
                  <c:v>106164.20699999999</c:v>
                </c:pt>
                <c:pt idx="6">
                  <c:v>133857.603</c:v>
                </c:pt>
                <c:pt idx="7">
                  <c:v>86744.865000000005</c:v>
                </c:pt>
                <c:pt idx="8">
                  <c:v>205906.03</c:v>
                </c:pt>
                <c:pt idx="9">
                  <c:v>181405.01800000001</c:v>
                </c:pt>
                <c:pt idx="10">
                  <c:v>203194.666</c:v>
                </c:pt>
                <c:pt idx="11">
                  <c:v>166244.94399999999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5145136"/>
        <c:axId val="151777552"/>
      </c:lineChart>
      <c:catAx>
        <c:axId val="135145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1777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177755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514513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"/>
          <c:y val="0.87811101970462624"/>
          <c:w val="0.13709698586063901"/>
          <c:h val="0.1106969091550124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22" r="0.75000000000000222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ZEYTİN VE ZEYTİNYAĞI (Bin $)</a:t>
            </a:r>
          </a:p>
        </c:rich>
      </c:tx>
      <c:layout>
        <c:manualLayout>
          <c:xMode val="edge"/>
          <c:yMode val="edge"/>
          <c:x val="0.26156941649899379"/>
          <c:y val="3.7174721189591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5861214374225568"/>
          <c:w val="0.81891348088531157"/>
          <c:h val="0.58736059479553593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İHR'!$C$14:$N$14</c:f>
              <c:numCache>
                <c:formatCode>#,##0</c:formatCode>
                <c:ptCount val="12"/>
                <c:pt idx="0">
                  <c:v>24433.781999999999</c:v>
                </c:pt>
                <c:pt idx="1">
                  <c:v>23262.338</c:v>
                </c:pt>
                <c:pt idx="2">
                  <c:v>22845.744999999999</c:v>
                </c:pt>
                <c:pt idx="3">
                  <c:v>19989.73</c:v>
                </c:pt>
                <c:pt idx="4">
                  <c:v>19755.835999999999</c:v>
                </c:pt>
                <c:pt idx="5">
                  <c:v>19273.120999999999</c:v>
                </c:pt>
                <c:pt idx="6">
                  <c:v>14721.921</c:v>
                </c:pt>
                <c:pt idx="7">
                  <c:v>13367.266</c:v>
                </c:pt>
                <c:pt idx="8">
                  <c:v>15411.823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İHR'!$C$15:$N$15</c:f>
              <c:numCache>
                <c:formatCode>#,##0</c:formatCode>
                <c:ptCount val="12"/>
                <c:pt idx="0">
                  <c:v>44842.038</c:v>
                </c:pt>
                <c:pt idx="1">
                  <c:v>52403.663</c:v>
                </c:pt>
                <c:pt idx="2">
                  <c:v>62002.927000000003</c:v>
                </c:pt>
                <c:pt idx="3">
                  <c:v>38388.413</c:v>
                </c:pt>
                <c:pt idx="4">
                  <c:v>38035.659</c:v>
                </c:pt>
                <c:pt idx="5">
                  <c:v>36239.686999999998</c:v>
                </c:pt>
                <c:pt idx="6">
                  <c:v>32745.501</c:v>
                </c:pt>
                <c:pt idx="7">
                  <c:v>28125.712</c:v>
                </c:pt>
                <c:pt idx="8">
                  <c:v>30890.239000000001</c:v>
                </c:pt>
                <c:pt idx="9">
                  <c:v>23072.368999999999</c:v>
                </c:pt>
                <c:pt idx="10">
                  <c:v>25941.348000000002</c:v>
                </c:pt>
                <c:pt idx="11">
                  <c:v>26880.234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1780352"/>
        <c:axId val="151780912"/>
      </c:lineChart>
      <c:catAx>
        <c:axId val="151780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1780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178091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178035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60362173038228E-2"/>
          <c:y val="0.87856257744733557"/>
          <c:w val="0.13682092555331987"/>
          <c:h val="0.1102850061957868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22" r="0.75000000000000222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TÜTÜN İHRACATI (Bin $)</a:t>
            </a:r>
          </a:p>
        </c:rich>
      </c:tx>
      <c:layout>
        <c:manualLayout>
          <c:xMode val="edge"/>
          <c:yMode val="edge"/>
          <c:x val="0.27868852459016391"/>
          <c:y val="4.016064257028109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120218579235013"/>
          <c:y val="0.14993390886380198"/>
          <c:w val="0.78688524590163722"/>
          <c:h val="0.52610648102754931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İHR'!$C$16:$N$16</c:f>
              <c:numCache>
                <c:formatCode>#,##0</c:formatCode>
                <c:ptCount val="12"/>
                <c:pt idx="0">
                  <c:v>109576.344</c:v>
                </c:pt>
                <c:pt idx="1">
                  <c:v>69920.358999999997</c:v>
                </c:pt>
                <c:pt idx="2">
                  <c:v>121384.389</c:v>
                </c:pt>
                <c:pt idx="3">
                  <c:v>48540.42</c:v>
                </c:pt>
                <c:pt idx="4">
                  <c:v>86381.493000000002</c:v>
                </c:pt>
                <c:pt idx="5">
                  <c:v>91684.592999999993</c:v>
                </c:pt>
                <c:pt idx="6">
                  <c:v>68872.547999999995</c:v>
                </c:pt>
                <c:pt idx="7">
                  <c:v>111508.17</c:v>
                </c:pt>
                <c:pt idx="8">
                  <c:v>101496.20699999999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İHR'!$C$17:$N$17</c:f>
              <c:numCache>
                <c:formatCode>#,##0</c:formatCode>
                <c:ptCount val="12"/>
                <c:pt idx="0">
                  <c:v>66631.066999999995</c:v>
                </c:pt>
                <c:pt idx="1">
                  <c:v>101106.59600000001</c:v>
                </c:pt>
                <c:pt idx="2">
                  <c:v>93632.384000000005</c:v>
                </c:pt>
                <c:pt idx="3">
                  <c:v>104726.342</c:v>
                </c:pt>
                <c:pt idx="4">
                  <c:v>80015.084000000003</c:v>
                </c:pt>
                <c:pt idx="5">
                  <c:v>75654.788</c:v>
                </c:pt>
                <c:pt idx="6">
                  <c:v>90331.686000000002</c:v>
                </c:pt>
                <c:pt idx="7">
                  <c:v>49399.682999999997</c:v>
                </c:pt>
                <c:pt idx="8">
                  <c:v>52908.788999999997</c:v>
                </c:pt>
                <c:pt idx="9">
                  <c:v>50115.951999999997</c:v>
                </c:pt>
                <c:pt idx="10">
                  <c:v>51936.654000000002</c:v>
                </c:pt>
                <c:pt idx="11">
                  <c:v>89628.297999999995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1783712"/>
        <c:axId val="151784272"/>
      </c:lineChart>
      <c:catAx>
        <c:axId val="151783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1784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1784272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178371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45901639344263E-2"/>
          <c:y val="0.82329654576310496"/>
          <c:w val="0.13934426229508196"/>
          <c:h val="0.1646594778062382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5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22" r="0.75000000000000222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661202185792387"/>
          <c:y val="0.16354556803995007"/>
          <c:w val="0.83811475409836067"/>
          <c:h val="0.49438202247191032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İHR'!$C$18:$N$18</c:f>
              <c:numCache>
                <c:formatCode>#,##0</c:formatCode>
                <c:ptCount val="12"/>
                <c:pt idx="0">
                  <c:v>7358.7259999999997</c:v>
                </c:pt>
                <c:pt idx="1">
                  <c:v>9166.9879999999994</c:v>
                </c:pt>
                <c:pt idx="2">
                  <c:v>10167.101000000001</c:v>
                </c:pt>
                <c:pt idx="3">
                  <c:v>13321.003000000001</c:v>
                </c:pt>
                <c:pt idx="4">
                  <c:v>8226.5259999999998</c:v>
                </c:pt>
                <c:pt idx="5">
                  <c:v>3831.8580000000002</c:v>
                </c:pt>
                <c:pt idx="6">
                  <c:v>3651.3760000000002</c:v>
                </c:pt>
                <c:pt idx="7">
                  <c:v>5275.7179999999998</c:v>
                </c:pt>
                <c:pt idx="8">
                  <c:v>5878.6030000000001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İHR'!$C$19:$N$19</c:f>
              <c:numCache>
                <c:formatCode>#,##0</c:formatCode>
                <c:ptCount val="12"/>
                <c:pt idx="0">
                  <c:v>5248.2349999999997</c:v>
                </c:pt>
                <c:pt idx="1">
                  <c:v>8969.8040000000001</c:v>
                </c:pt>
                <c:pt idx="2">
                  <c:v>9241.5139999999992</c:v>
                </c:pt>
                <c:pt idx="3">
                  <c:v>10435.252</c:v>
                </c:pt>
                <c:pt idx="4">
                  <c:v>7212.4260000000004</c:v>
                </c:pt>
                <c:pt idx="5">
                  <c:v>3794.241</c:v>
                </c:pt>
                <c:pt idx="6">
                  <c:v>3556.596</c:v>
                </c:pt>
                <c:pt idx="7">
                  <c:v>5171.8289999999997</c:v>
                </c:pt>
                <c:pt idx="8">
                  <c:v>5359.9139999999998</c:v>
                </c:pt>
                <c:pt idx="9">
                  <c:v>4636.9650000000001</c:v>
                </c:pt>
                <c:pt idx="10">
                  <c:v>6415.26</c:v>
                </c:pt>
                <c:pt idx="11">
                  <c:v>6939.5990000000002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1639712"/>
        <c:axId val="151640272"/>
      </c:lineChart>
      <c:catAx>
        <c:axId val="151639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1640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1640272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1639712"/>
        <c:crosses val="autoZero"/>
        <c:crossBetween val="between"/>
        <c:majorUnit val="2000"/>
        <c:minorUnit val="4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45901639344263E-2"/>
          <c:y val="0.82771850147944992"/>
          <c:w val="0.13934426229508196"/>
          <c:h val="0.161049082347853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22" r="0.75000000000000222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/>
          </a:p>
        </c:rich>
      </c:tx>
      <c:layout>
        <c:manualLayout>
          <c:xMode val="edge"/>
          <c:yMode val="edge"/>
          <c:x val="0.15488021902806295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89754617428491"/>
          <c:y val="0.21348393248596786"/>
          <c:w val="0.80698232861260599"/>
          <c:h val="0.49438383069928904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İHR'!$C$20:$N$20</c:f>
              <c:numCache>
                <c:formatCode>#,##0</c:formatCode>
                <c:ptCount val="12"/>
                <c:pt idx="0">
                  <c:v>209570.804</c:v>
                </c:pt>
                <c:pt idx="1">
                  <c:v>185768.19699999999</c:v>
                </c:pt>
                <c:pt idx="2">
                  <c:v>193830.549</c:v>
                </c:pt>
                <c:pt idx="3">
                  <c:v>204208.511</c:v>
                </c:pt>
                <c:pt idx="4">
                  <c:v>186649.56299999999</c:v>
                </c:pt>
                <c:pt idx="5">
                  <c:v>158144.36199999999</c:v>
                </c:pt>
                <c:pt idx="6">
                  <c:v>177223.96799999999</c:v>
                </c:pt>
                <c:pt idx="7">
                  <c:v>185991.584</c:v>
                </c:pt>
                <c:pt idx="8">
                  <c:v>192717.943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İHR'!$C$21:$N$21</c:f>
              <c:numCache>
                <c:formatCode>#,##0</c:formatCode>
                <c:ptCount val="12"/>
                <c:pt idx="0">
                  <c:v>171195.693</c:v>
                </c:pt>
                <c:pt idx="1">
                  <c:v>148748.24900000001</c:v>
                </c:pt>
                <c:pt idx="2">
                  <c:v>145990.75099999999</c:v>
                </c:pt>
                <c:pt idx="3">
                  <c:v>154505.486</c:v>
                </c:pt>
                <c:pt idx="4">
                  <c:v>164850.53</c:v>
                </c:pt>
                <c:pt idx="5">
                  <c:v>157449.19200000001</c:v>
                </c:pt>
                <c:pt idx="6">
                  <c:v>164865.72700000001</c:v>
                </c:pt>
                <c:pt idx="7">
                  <c:v>158340.29500000001</c:v>
                </c:pt>
                <c:pt idx="8">
                  <c:v>171162.84</c:v>
                </c:pt>
                <c:pt idx="9">
                  <c:v>172493.79199999999</c:v>
                </c:pt>
                <c:pt idx="10">
                  <c:v>193388.829</c:v>
                </c:pt>
                <c:pt idx="11">
                  <c:v>185162.50700000001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1643072"/>
        <c:axId val="151643632"/>
      </c:lineChart>
      <c:catAx>
        <c:axId val="151643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1643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1643632"/>
        <c:scaling>
          <c:orientation val="minMax"/>
          <c:max val="2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1643072"/>
        <c:crosses val="autoZero"/>
        <c:crossBetween val="between"/>
        <c:majorUnit val="25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66940451745378E-2"/>
          <c:y val="0.84769353269043834"/>
          <c:w val="0.13963060572253932"/>
          <c:h val="0.1410740511368664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22" r="0.75000000000000222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20597733925234"/>
          <c:y val="0.15808823529411792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İHR'!$C$22:$N$22</c:f>
              <c:numCache>
                <c:formatCode>#,##0</c:formatCode>
                <c:ptCount val="12"/>
                <c:pt idx="0">
                  <c:v>361414.94</c:v>
                </c:pt>
                <c:pt idx="1">
                  <c:v>344101.29200000002</c:v>
                </c:pt>
                <c:pt idx="2">
                  <c:v>369867.17099999997</c:v>
                </c:pt>
                <c:pt idx="3">
                  <c:v>394717.21299999999</c:v>
                </c:pt>
                <c:pt idx="4">
                  <c:v>416693.01199999999</c:v>
                </c:pt>
                <c:pt idx="5">
                  <c:v>384385.821</c:v>
                </c:pt>
                <c:pt idx="6">
                  <c:v>374466.19199999998</c:v>
                </c:pt>
                <c:pt idx="7">
                  <c:v>346286.18400000001</c:v>
                </c:pt>
                <c:pt idx="8">
                  <c:v>389301.59899999999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'2002-2014 AYLIK İHR'!$C$23:$N$23</c:f>
              <c:numCache>
                <c:formatCode>#,##0</c:formatCode>
                <c:ptCount val="12"/>
                <c:pt idx="0">
                  <c:v>308442.913</c:v>
                </c:pt>
                <c:pt idx="1">
                  <c:v>312886.18400000001</c:v>
                </c:pt>
                <c:pt idx="2">
                  <c:v>361373.55900000001</c:v>
                </c:pt>
                <c:pt idx="3">
                  <c:v>361138.326</c:v>
                </c:pt>
                <c:pt idx="4">
                  <c:v>381482.92</c:v>
                </c:pt>
                <c:pt idx="5">
                  <c:v>354145.40100000001</c:v>
                </c:pt>
                <c:pt idx="6">
                  <c:v>389802.72200000001</c:v>
                </c:pt>
                <c:pt idx="7">
                  <c:v>330581.49900000001</c:v>
                </c:pt>
                <c:pt idx="8">
                  <c:v>402117.24800000002</c:v>
                </c:pt>
                <c:pt idx="9">
                  <c:v>363788.886</c:v>
                </c:pt>
                <c:pt idx="10">
                  <c:v>450887.58199999999</c:v>
                </c:pt>
                <c:pt idx="11">
                  <c:v>439890.29599999997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7298832"/>
        <c:axId val="207299392"/>
      </c:lineChart>
      <c:catAx>
        <c:axId val="207298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7299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7299392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729883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88065843621401E-2"/>
          <c:y val="0.87009803921568785"/>
          <c:w val="0.13991791149563162"/>
          <c:h val="0.1188725490196078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22" r="0.75000000000000222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TEKSTİL VE HAMMADDELERİ İHRACATI (Bin $)</a:t>
            </a:r>
          </a:p>
        </c:rich>
      </c:tx>
      <c:layout>
        <c:manualLayout>
          <c:xMode val="edge"/>
          <c:yMode val="edge"/>
          <c:x val="0.17959205099362591"/>
          <c:y val="5.18518518518518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99"/>
          <c:y val="0.20740815758158909"/>
          <c:w val="0.79387834211410291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İHR'!$C$26:$N$26</c:f>
              <c:numCache>
                <c:formatCode>#,##0</c:formatCode>
                <c:ptCount val="12"/>
                <c:pt idx="0">
                  <c:v>767917.11899999995</c:v>
                </c:pt>
                <c:pt idx="1">
                  <c:v>715679.56499999994</c:v>
                </c:pt>
                <c:pt idx="2">
                  <c:v>770352.71499999997</c:v>
                </c:pt>
                <c:pt idx="3">
                  <c:v>790661.66399999999</c:v>
                </c:pt>
                <c:pt idx="4">
                  <c:v>768727.86600000004</c:v>
                </c:pt>
                <c:pt idx="5">
                  <c:v>706713.772</c:v>
                </c:pt>
                <c:pt idx="6">
                  <c:v>703032.69200000004</c:v>
                </c:pt>
                <c:pt idx="7">
                  <c:v>682429.52300000004</c:v>
                </c:pt>
                <c:pt idx="8">
                  <c:v>821505.68299999996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'2002-2014 AYLIK İHR'!$C$27:$N$27</c:f>
              <c:numCache>
                <c:formatCode>#,##0</c:formatCode>
                <c:ptCount val="12"/>
                <c:pt idx="0">
                  <c:v>682155.86699999997</c:v>
                </c:pt>
                <c:pt idx="1">
                  <c:v>649400.50800000003</c:v>
                </c:pt>
                <c:pt idx="2">
                  <c:v>733924.66500000004</c:v>
                </c:pt>
                <c:pt idx="3">
                  <c:v>700825.505</c:v>
                </c:pt>
                <c:pt idx="4">
                  <c:v>748576.304</c:v>
                </c:pt>
                <c:pt idx="5">
                  <c:v>644671.53200000001</c:v>
                </c:pt>
                <c:pt idx="6">
                  <c:v>675793.60199999996</c:v>
                </c:pt>
                <c:pt idx="7">
                  <c:v>615565.68900000001</c:v>
                </c:pt>
                <c:pt idx="8">
                  <c:v>753895.30099999998</c:v>
                </c:pt>
                <c:pt idx="9">
                  <c:v>707925.071</c:v>
                </c:pt>
                <c:pt idx="10">
                  <c:v>813458.54500000004</c:v>
                </c:pt>
                <c:pt idx="11">
                  <c:v>661700.87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7302192"/>
        <c:axId val="207302752"/>
      </c:lineChart>
      <c:catAx>
        <c:axId val="207302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7302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730275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7302192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18E-2"/>
          <c:y val="0.82963274035190049"/>
          <c:w val="0.13877572446301337"/>
          <c:h val="0.1592596480995432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22" r="0.75000000000000222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DERİ VE MAMULLERİ İHRACATI (Bin $)</a:t>
            </a:r>
          </a:p>
        </c:rich>
      </c:tx>
      <c:layout>
        <c:manualLayout>
          <c:xMode val="edge"/>
          <c:yMode val="edge"/>
          <c:x val="0.18979613262628001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163283405695371"/>
          <c:y val="0.19629700628257479"/>
          <c:w val="0.77142934015200504"/>
          <c:h val="0.48889065715660274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İHR'!$C$28:$N$28</c:f>
              <c:numCache>
                <c:formatCode>#,##0</c:formatCode>
                <c:ptCount val="12"/>
                <c:pt idx="0">
                  <c:v>123813.61500000001</c:v>
                </c:pt>
                <c:pt idx="1">
                  <c:v>144842.40700000001</c:v>
                </c:pt>
                <c:pt idx="2">
                  <c:v>143835.073</c:v>
                </c:pt>
                <c:pt idx="3">
                  <c:v>154749.486</c:v>
                </c:pt>
                <c:pt idx="4">
                  <c:v>166280.68400000001</c:v>
                </c:pt>
                <c:pt idx="5">
                  <c:v>149590.39300000001</c:v>
                </c:pt>
                <c:pt idx="6">
                  <c:v>168910.17800000001</c:v>
                </c:pt>
                <c:pt idx="7">
                  <c:v>160492.489</c:v>
                </c:pt>
                <c:pt idx="8">
                  <c:v>183512.69200000001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İHR'!$C$29:$N$29</c:f>
              <c:numCache>
                <c:formatCode>#,##0</c:formatCode>
                <c:ptCount val="12"/>
                <c:pt idx="0">
                  <c:v>115029.788</c:v>
                </c:pt>
                <c:pt idx="1">
                  <c:v>129821.13099999999</c:v>
                </c:pt>
                <c:pt idx="2">
                  <c:v>153555.92800000001</c:v>
                </c:pt>
                <c:pt idx="3">
                  <c:v>145412.842</c:v>
                </c:pt>
                <c:pt idx="4">
                  <c:v>155575.82199999999</c:v>
                </c:pt>
                <c:pt idx="5">
                  <c:v>146133.84599999999</c:v>
                </c:pt>
                <c:pt idx="6">
                  <c:v>183365.38500000001</c:v>
                </c:pt>
                <c:pt idx="7">
                  <c:v>178226.11300000001</c:v>
                </c:pt>
                <c:pt idx="8">
                  <c:v>175967.321</c:v>
                </c:pt>
                <c:pt idx="9">
                  <c:v>161907.5</c:v>
                </c:pt>
                <c:pt idx="10">
                  <c:v>176429.77900000001</c:v>
                </c:pt>
                <c:pt idx="11">
                  <c:v>220812.81700000001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7305552"/>
        <c:axId val="207336320"/>
      </c:lineChart>
      <c:catAx>
        <c:axId val="207305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7336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73363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730555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18E-2"/>
          <c:y val="0.82592903664820283"/>
          <c:w val="0.13877572446301337"/>
          <c:h val="0.1592596480995432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22" r="0.75000000000000222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HALI İHRACATI (Bin $)</a:t>
            </a:r>
          </a:p>
        </c:rich>
      </c:tx>
      <c:layout>
        <c:manualLayout>
          <c:xMode val="edge"/>
          <c:yMode val="edge"/>
          <c:x val="0.32040837752424051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979610749771658"/>
          <c:y val="0.19403020425862189"/>
          <c:w val="0.77142934015200504"/>
          <c:h val="0.50746361113793115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İHR'!$C$30:$N$30</c:f>
              <c:numCache>
                <c:formatCode>#,##0</c:formatCode>
                <c:ptCount val="12"/>
                <c:pt idx="0">
                  <c:v>178356.88</c:v>
                </c:pt>
                <c:pt idx="1">
                  <c:v>177087.66699999999</c:v>
                </c:pt>
                <c:pt idx="2">
                  <c:v>190935.24799999999</c:v>
                </c:pt>
                <c:pt idx="3">
                  <c:v>203815.34700000001</c:v>
                </c:pt>
                <c:pt idx="4">
                  <c:v>194613.76500000001</c:v>
                </c:pt>
                <c:pt idx="5">
                  <c:v>200167.51699999999</c:v>
                </c:pt>
                <c:pt idx="6">
                  <c:v>181361.11199999999</c:v>
                </c:pt>
                <c:pt idx="7">
                  <c:v>159480.24799999999</c:v>
                </c:pt>
                <c:pt idx="8">
                  <c:v>222389.829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'2002-2014 AYLIK İHR'!$C$31:$N$31</c:f>
              <c:numCache>
                <c:formatCode>#,##0</c:formatCode>
                <c:ptCount val="12"/>
                <c:pt idx="0">
                  <c:v>165972.05499999999</c:v>
                </c:pt>
                <c:pt idx="1">
                  <c:v>161550.14600000001</c:v>
                </c:pt>
                <c:pt idx="2">
                  <c:v>169936.27600000001</c:v>
                </c:pt>
                <c:pt idx="3">
                  <c:v>190079.05799999999</c:v>
                </c:pt>
                <c:pt idx="4">
                  <c:v>192843.37700000001</c:v>
                </c:pt>
                <c:pt idx="5">
                  <c:v>183761.035</c:v>
                </c:pt>
                <c:pt idx="6">
                  <c:v>178911.50899999999</c:v>
                </c:pt>
                <c:pt idx="7">
                  <c:v>144298.25700000001</c:v>
                </c:pt>
                <c:pt idx="8">
                  <c:v>182023.92499999999</c:v>
                </c:pt>
                <c:pt idx="9">
                  <c:v>193554.00099999999</c:v>
                </c:pt>
                <c:pt idx="10">
                  <c:v>229928.223</c:v>
                </c:pt>
                <c:pt idx="11">
                  <c:v>202542.54399999999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7339120"/>
        <c:axId val="207339680"/>
      </c:lineChart>
      <c:catAx>
        <c:axId val="207339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7339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73396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733912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18E-2"/>
          <c:y val="0.82835977592353183"/>
          <c:w val="0.13877572446301337"/>
          <c:h val="0.1604481529361074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22" r="0.75000000000000222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8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41"/>
          <c:y val="0.16279151152617571"/>
          <c:w val="0.7736641060315953"/>
          <c:h val="0.51162984356015473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İHR'!$C$32:$N$32</c:f>
              <c:numCache>
                <c:formatCode>#,##0</c:formatCode>
                <c:ptCount val="12"/>
                <c:pt idx="0">
                  <c:v>1394237.7660000001</c:v>
                </c:pt>
                <c:pt idx="1">
                  <c:v>1444414.4739999999</c:v>
                </c:pt>
                <c:pt idx="2">
                  <c:v>1460150.399</c:v>
                </c:pt>
                <c:pt idx="3">
                  <c:v>1481278.0719999999</c:v>
                </c:pt>
                <c:pt idx="4">
                  <c:v>1586639.9909999999</c:v>
                </c:pt>
                <c:pt idx="5">
                  <c:v>1519140.0319999999</c:v>
                </c:pt>
                <c:pt idx="6">
                  <c:v>1571055.6980000001</c:v>
                </c:pt>
                <c:pt idx="7">
                  <c:v>1429764.6229999999</c:v>
                </c:pt>
                <c:pt idx="8">
                  <c:v>1517881.727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İHR'!$C$33:$N$33</c:f>
              <c:numCache>
                <c:formatCode>#,##0</c:formatCode>
                <c:ptCount val="12"/>
                <c:pt idx="0">
                  <c:v>1315959.693</c:v>
                </c:pt>
                <c:pt idx="1">
                  <c:v>1429457.66</c:v>
                </c:pt>
                <c:pt idx="2">
                  <c:v>1452101.21</c:v>
                </c:pt>
                <c:pt idx="3">
                  <c:v>1420968.311</c:v>
                </c:pt>
                <c:pt idx="4">
                  <c:v>1568761.0930000001</c:v>
                </c:pt>
                <c:pt idx="5">
                  <c:v>1328721.923</c:v>
                </c:pt>
                <c:pt idx="6">
                  <c:v>1529671.388</c:v>
                </c:pt>
                <c:pt idx="7">
                  <c:v>1424471.588</c:v>
                </c:pt>
                <c:pt idx="8">
                  <c:v>1401853.679</c:v>
                </c:pt>
                <c:pt idx="9">
                  <c:v>1394136.4650000001</c:v>
                </c:pt>
                <c:pt idx="10">
                  <c:v>1566545.0060000001</c:v>
                </c:pt>
                <c:pt idx="11">
                  <c:v>1598637.7169999999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7342480"/>
        <c:axId val="207343040"/>
      </c:lineChart>
      <c:catAx>
        <c:axId val="20734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7343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7343040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734248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88065843621401E-2"/>
          <c:y val="0.84238051638893985"/>
          <c:w val="0.13991791149563162"/>
          <c:h val="0.1459956458931009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22" r="0.75000000000000222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67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99"/>
          <c:y val="0.17537345384913924"/>
          <c:w val="0.78571506867333862"/>
          <c:h val="0.56343386236638282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İHR'!$C$42:$N$42</c:f>
              <c:numCache>
                <c:formatCode>#,##0</c:formatCode>
                <c:ptCount val="12"/>
                <c:pt idx="0">
                  <c:v>477337.08199999999</c:v>
                </c:pt>
                <c:pt idx="1">
                  <c:v>471698.6</c:v>
                </c:pt>
                <c:pt idx="2">
                  <c:v>503717.45199999999</c:v>
                </c:pt>
                <c:pt idx="3">
                  <c:v>525178.19799999997</c:v>
                </c:pt>
                <c:pt idx="4">
                  <c:v>544313.38600000006</c:v>
                </c:pt>
                <c:pt idx="5">
                  <c:v>500297.01699999999</c:v>
                </c:pt>
                <c:pt idx="6">
                  <c:v>514833.97600000002</c:v>
                </c:pt>
                <c:pt idx="7">
                  <c:v>457642.57299999997</c:v>
                </c:pt>
                <c:pt idx="8">
                  <c:v>532652.24300000002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İHR'!$C$43:$N$43</c:f>
              <c:numCache>
                <c:formatCode>#,##0</c:formatCode>
                <c:ptCount val="12"/>
                <c:pt idx="0">
                  <c:v>430048.80300000001</c:v>
                </c:pt>
                <c:pt idx="1">
                  <c:v>435630.61499999999</c:v>
                </c:pt>
                <c:pt idx="2">
                  <c:v>512147.93400000001</c:v>
                </c:pt>
                <c:pt idx="3">
                  <c:v>501844.57699999999</c:v>
                </c:pt>
                <c:pt idx="4">
                  <c:v>518926.19799999997</c:v>
                </c:pt>
                <c:pt idx="5">
                  <c:v>465383.56099999999</c:v>
                </c:pt>
                <c:pt idx="6">
                  <c:v>509307.17300000001</c:v>
                </c:pt>
                <c:pt idx="7">
                  <c:v>386713.90399999998</c:v>
                </c:pt>
                <c:pt idx="8">
                  <c:v>480637.946</c:v>
                </c:pt>
                <c:pt idx="9">
                  <c:v>450455.80099999998</c:v>
                </c:pt>
                <c:pt idx="10">
                  <c:v>533237.61199999996</c:v>
                </c:pt>
                <c:pt idx="11">
                  <c:v>570357.50800000003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9003088"/>
        <c:axId val="279003648"/>
      </c:lineChart>
      <c:catAx>
        <c:axId val="279003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9003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79003648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9003088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4.7619047619047623E-3"/>
          <c:y val="0.82835977592353172"/>
          <c:w val="0.13877572446301337"/>
          <c:h val="0.1604481529361074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22" r="0.75000000000000222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(Bin $)</a:t>
            </a:r>
            <a:endParaRPr lang="tr-TR"/>
          </a:p>
        </c:rich>
      </c:tx>
      <c:layout>
        <c:manualLayout>
          <c:xMode val="edge"/>
          <c:yMode val="edge"/>
          <c:x val="0.27142878568750561"/>
          <c:y val="2.4968789013732726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231313942900032"/>
          <c:y val="0.17603074896536824"/>
          <c:w val="0.78367425031315185"/>
          <c:h val="0.54307314735906542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İHR'!$C$36:$N$36</c:f>
              <c:numCache>
                <c:formatCode>#,##0</c:formatCode>
                <c:ptCount val="12"/>
                <c:pt idx="0">
                  <c:v>1585971.405</c:v>
                </c:pt>
                <c:pt idx="1">
                  <c:v>1831564.5179999999</c:v>
                </c:pt>
                <c:pt idx="2">
                  <c:v>2126494.702</c:v>
                </c:pt>
                <c:pt idx="3">
                  <c:v>2089962.94</c:v>
                </c:pt>
                <c:pt idx="4">
                  <c:v>2050361.8359999999</c:v>
                </c:pt>
                <c:pt idx="5">
                  <c:v>2029814.1769999999</c:v>
                </c:pt>
                <c:pt idx="6">
                  <c:v>1989089.4539999999</c:v>
                </c:pt>
                <c:pt idx="7">
                  <c:v>1267581.2549999999</c:v>
                </c:pt>
                <c:pt idx="8">
                  <c:v>1959784.263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İHR'!$C$37:$N$37</c:f>
              <c:numCache>
                <c:formatCode>#,##0</c:formatCode>
                <c:ptCount val="12"/>
                <c:pt idx="0">
                  <c:v>1485459.331</c:v>
                </c:pt>
                <c:pt idx="1">
                  <c:v>1783951.888</c:v>
                </c:pt>
                <c:pt idx="2">
                  <c:v>1863298.6769999999</c:v>
                </c:pt>
                <c:pt idx="3">
                  <c:v>1766370.9979999999</c:v>
                </c:pt>
                <c:pt idx="4">
                  <c:v>1843125.4669999999</c:v>
                </c:pt>
                <c:pt idx="5">
                  <c:v>1800469.2890000001</c:v>
                </c:pt>
                <c:pt idx="6">
                  <c:v>1952618.523</c:v>
                </c:pt>
                <c:pt idx="7">
                  <c:v>1263006.966</c:v>
                </c:pt>
                <c:pt idx="8">
                  <c:v>1955643.449</c:v>
                </c:pt>
                <c:pt idx="9">
                  <c:v>1749427.5109999999</c:v>
                </c:pt>
                <c:pt idx="10">
                  <c:v>2075518.764</c:v>
                </c:pt>
                <c:pt idx="11">
                  <c:v>1764236.7609999999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9006448"/>
        <c:axId val="279007008"/>
      </c:lineChart>
      <c:catAx>
        <c:axId val="279006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9007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79007008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9006448"/>
        <c:crosses val="autoZero"/>
        <c:crossBetween val="between"/>
        <c:majorUnit val="5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18E-2"/>
          <c:y val="0.82771850147944992"/>
          <c:w val="0.13877572446301337"/>
          <c:h val="0.161049082347853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22" r="0.75000000000000222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ELEKTRİK ELEKTRONİK </a:t>
            </a:r>
            <a:r>
              <a:rPr lang="tr-TR" baseline="0"/>
              <a:t>VE HİZMET </a:t>
            </a:r>
            <a:r>
              <a:rPr lang="en-US"/>
              <a:t>İHRACATI </a:t>
            </a:r>
            <a:r>
              <a:rPr lang="tr-TR"/>
              <a:t> </a:t>
            </a:r>
            <a:r>
              <a:rPr lang="en-US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836440432564131"/>
          <c:y val="0.18909090909090967"/>
          <c:w val="0.74233277082688442"/>
          <c:h val="0.53818181818181865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İHR'!$C$40:$N$40</c:f>
              <c:numCache>
                <c:formatCode>#,##0</c:formatCode>
                <c:ptCount val="12"/>
                <c:pt idx="0">
                  <c:v>902952.549</c:v>
                </c:pt>
                <c:pt idx="1">
                  <c:v>921039.245</c:v>
                </c:pt>
                <c:pt idx="2">
                  <c:v>1056899.21</c:v>
                </c:pt>
                <c:pt idx="3">
                  <c:v>1079430.6499999999</c:v>
                </c:pt>
                <c:pt idx="4">
                  <c:v>1064774.6599999999</c:v>
                </c:pt>
                <c:pt idx="5">
                  <c:v>971019.50800000003</c:v>
                </c:pt>
                <c:pt idx="6">
                  <c:v>983027.96400000004</c:v>
                </c:pt>
                <c:pt idx="7">
                  <c:v>856686.45400000003</c:v>
                </c:pt>
                <c:pt idx="8">
                  <c:v>1093297.6399999999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İHR'!$C$41:$N$41</c:f>
              <c:numCache>
                <c:formatCode>#,##0</c:formatCode>
                <c:ptCount val="12"/>
                <c:pt idx="0">
                  <c:v>830030.37800000003</c:v>
                </c:pt>
                <c:pt idx="1">
                  <c:v>838421.57200000004</c:v>
                </c:pt>
                <c:pt idx="2">
                  <c:v>909479.83</c:v>
                </c:pt>
                <c:pt idx="3">
                  <c:v>916370.57299999997</c:v>
                </c:pt>
                <c:pt idx="4">
                  <c:v>1026528.406</c:v>
                </c:pt>
                <c:pt idx="5">
                  <c:v>920031.07299999997</c:v>
                </c:pt>
                <c:pt idx="6">
                  <c:v>1038657.503</c:v>
                </c:pt>
                <c:pt idx="7">
                  <c:v>884232.304</c:v>
                </c:pt>
                <c:pt idx="8">
                  <c:v>1034166.5870000001</c:v>
                </c:pt>
                <c:pt idx="9">
                  <c:v>1054293.102</c:v>
                </c:pt>
                <c:pt idx="10">
                  <c:v>1128425.091</c:v>
                </c:pt>
                <c:pt idx="11">
                  <c:v>1113474.4169999999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4731072"/>
        <c:axId val="394731632"/>
      </c:lineChart>
      <c:catAx>
        <c:axId val="394731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94731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94731632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94731072"/>
        <c:crosses val="autoZero"/>
        <c:crossBetween val="between"/>
        <c:majorUnit val="2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24948875255619E-2"/>
          <c:y val="0.83272727272727365"/>
          <c:w val="0.13905951940056568"/>
          <c:h val="0.156363636363636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22" r="0.75000000000000222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3670791212"/>
          <c:y val="2.78884462151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99"/>
          <c:y val="0.18326693227091698"/>
          <c:w val="0.79387834211410291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İHR'!$C$34:$N$34</c:f>
              <c:numCache>
                <c:formatCode>#,##0</c:formatCode>
                <c:ptCount val="12"/>
                <c:pt idx="0">
                  <c:v>1586744.13</c:v>
                </c:pt>
                <c:pt idx="1">
                  <c:v>1485386.0290000001</c:v>
                </c:pt>
                <c:pt idx="2">
                  <c:v>1599338.5449999999</c:v>
                </c:pt>
                <c:pt idx="3">
                  <c:v>1543936.5490000001</c:v>
                </c:pt>
                <c:pt idx="4">
                  <c:v>1613278.584</c:v>
                </c:pt>
                <c:pt idx="5">
                  <c:v>1598010.9029999999</c:v>
                </c:pt>
                <c:pt idx="6">
                  <c:v>1723599.2620000001</c:v>
                </c:pt>
                <c:pt idx="7">
                  <c:v>1557183.6029999999</c:v>
                </c:pt>
                <c:pt idx="8">
                  <c:v>1669815.037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'2002-2014 AYLIK İHR'!$C$35:$N$35</c:f>
              <c:numCache>
                <c:formatCode>#,##0</c:formatCode>
                <c:ptCount val="12"/>
                <c:pt idx="0">
                  <c:v>1392631.8389999999</c:v>
                </c:pt>
                <c:pt idx="1">
                  <c:v>1389471.2830000001</c:v>
                </c:pt>
                <c:pt idx="2">
                  <c:v>1509882.693</c:v>
                </c:pt>
                <c:pt idx="3">
                  <c:v>1316507.372</c:v>
                </c:pt>
                <c:pt idx="4">
                  <c:v>1364077.875</c:v>
                </c:pt>
                <c:pt idx="5">
                  <c:v>1442883.8759999999</c:v>
                </c:pt>
                <c:pt idx="6">
                  <c:v>1619796.1470000001</c:v>
                </c:pt>
                <c:pt idx="7">
                  <c:v>1397333.618</c:v>
                </c:pt>
                <c:pt idx="8">
                  <c:v>1514552.2579999999</c:v>
                </c:pt>
                <c:pt idx="9">
                  <c:v>1334120.2</c:v>
                </c:pt>
                <c:pt idx="10">
                  <c:v>1657209.2579999999</c:v>
                </c:pt>
                <c:pt idx="11">
                  <c:v>1421635.6329999999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4734432"/>
        <c:axId val="394734992"/>
      </c:lineChart>
      <c:catAx>
        <c:axId val="394734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94734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94734992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9473443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5646258503401362E-2"/>
          <c:y val="0.80345285524568399"/>
          <c:w val="0.12653082650382988"/>
          <c:h val="0.155378486055777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22" r="0.75000000000000222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
(Bin $)</a:t>
            </a:r>
          </a:p>
        </c:rich>
      </c:tx>
      <c:layout>
        <c:manualLayout>
          <c:xMode val="edge"/>
          <c:yMode val="edge"/>
          <c:x val="0.27142878568750561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21"/>
          <c:y val="0.21019939671720192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İHR'!$C$44:$N$44</c:f>
              <c:numCache>
                <c:formatCode>#,##0</c:formatCode>
                <c:ptCount val="12"/>
                <c:pt idx="0">
                  <c:v>591744.85800000001</c:v>
                </c:pt>
                <c:pt idx="1">
                  <c:v>567771.33400000003</c:v>
                </c:pt>
                <c:pt idx="2">
                  <c:v>599505.179</c:v>
                </c:pt>
                <c:pt idx="3">
                  <c:v>648819.00300000003</c:v>
                </c:pt>
                <c:pt idx="4">
                  <c:v>650891.31200000003</c:v>
                </c:pt>
                <c:pt idx="5">
                  <c:v>593459.223</c:v>
                </c:pt>
                <c:pt idx="6">
                  <c:v>585900.65099999995</c:v>
                </c:pt>
                <c:pt idx="7">
                  <c:v>541700.28500000003</c:v>
                </c:pt>
                <c:pt idx="8">
                  <c:v>610786.598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İHR'!$C$45:$N$45</c:f>
              <c:numCache>
                <c:formatCode>#,##0</c:formatCode>
                <c:ptCount val="12"/>
                <c:pt idx="0">
                  <c:v>519503.43900000001</c:v>
                </c:pt>
                <c:pt idx="1">
                  <c:v>545252.58400000003</c:v>
                </c:pt>
                <c:pt idx="2">
                  <c:v>593049.04099999997</c:v>
                </c:pt>
                <c:pt idx="3">
                  <c:v>558709.39500000002</c:v>
                </c:pt>
                <c:pt idx="4">
                  <c:v>617223.01699999999</c:v>
                </c:pt>
                <c:pt idx="5">
                  <c:v>553130.973</c:v>
                </c:pt>
                <c:pt idx="6">
                  <c:v>584798.78399999999</c:v>
                </c:pt>
                <c:pt idx="7">
                  <c:v>506318.26400000002</c:v>
                </c:pt>
                <c:pt idx="8">
                  <c:v>593124.01699999999</c:v>
                </c:pt>
                <c:pt idx="9">
                  <c:v>534887.56400000001</c:v>
                </c:pt>
                <c:pt idx="10">
                  <c:v>651406.50300000003</c:v>
                </c:pt>
                <c:pt idx="11">
                  <c:v>572435.89899999998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4737792"/>
        <c:axId val="394252480"/>
      </c:lineChart>
      <c:catAx>
        <c:axId val="394737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94252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942524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94737792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18E-2"/>
          <c:y val="0.85572296000313375"/>
          <c:w val="0.13877572446301337"/>
          <c:h val="0.1256222822893406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22" r="0.75000000000000222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(Bin $)</a:t>
            </a:r>
            <a:endParaRPr lang="tr-TR"/>
          </a:p>
        </c:rich>
      </c:tx>
      <c:layout>
        <c:manualLayout>
          <c:xMode val="edge"/>
          <c:yMode val="edge"/>
          <c:x val="0.14693898976913697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93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İHR'!$C$48:$N$48</c:f>
              <c:numCache>
                <c:formatCode>#,##0</c:formatCode>
                <c:ptCount val="12"/>
                <c:pt idx="0">
                  <c:v>243550.06299999999</c:v>
                </c:pt>
                <c:pt idx="1">
                  <c:v>245731.55100000001</c:v>
                </c:pt>
                <c:pt idx="2">
                  <c:v>272001.65000000002</c:v>
                </c:pt>
                <c:pt idx="3">
                  <c:v>308165.53100000002</c:v>
                </c:pt>
                <c:pt idx="4">
                  <c:v>289488.82199999999</c:v>
                </c:pt>
                <c:pt idx="5">
                  <c:v>278040.24699999997</c:v>
                </c:pt>
                <c:pt idx="6">
                  <c:v>265078.82900000003</c:v>
                </c:pt>
                <c:pt idx="7">
                  <c:v>245560.74799999999</c:v>
                </c:pt>
                <c:pt idx="8">
                  <c:v>260027.65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İHR'!$C$49:$N$49</c:f>
              <c:numCache>
                <c:formatCode>#,##0</c:formatCode>
                <c:ptCount val="12"/>
                <c:pt idx="0">
                  <c:v>232432.56899999999</c:v>
                </c:pt>
                <c:pt idx="1">
                  <c:v>236027.054</c:v>
                </c:pt>
                <c:pt idx="2">
                  <c:v>286631.21799999999</c:v>
                </c:pt>
                <c:pt idx="3">
                  <c:v>290672.978</c:v>
                </c:pt>
                <c:pt idx="4">
                  <c:v>298359.03000000003</c:v>
                </c:pt>
                <c:pt idx="5">
                  <c:v>263835.68599999999</c:v>
                </c:pt>
                <c:pt idx="6">
                  <c:v>277557.41899999999</c:v>
                </c:pt>
                <c:pt idx="7">
                  <c:v>250243.50399999999</c:v>
                </c:pt>
                <c:pt idx="8">
                  <c:v>264058.522</c:v>
                </c:pt>
                <c:pt idx="9">
                  <c:v>241268.35699999999</c:v>
                </c:pt>
                <c:pt idx="10">
                  <c:v>263633.48499999999</c:v>
                </c:pt>
                <c:pt idx="11">
                  <c:v>247833.91200000001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4255280"/>
        <c:axId val="394255840"/>
      </c:lineChart>
      <c:catAx>
        <c:axId val="394255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94255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942558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94255280"/>
        <c:crosses val="autoZero"/>
        <c:crossBetween val="between"/>
        <c:majorUnit val="4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18E-2"/>
          <c:y val="0.85945430328671601"/>
          <c:w val="0.13877572446301337"/>
          <c:h val="0.1256222822893406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22" r="0.75000000000000222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MÜCEVHER İHRACATI (1000 $)</a:t>
            </a:r>
          </a:p>
        </c:rich>
      </c:tx>
      <c:layout>
        <c:manualLayout>
          <c:xMode val="edge"/>
          <c:yMode val="edge"/>
          <c:x val="0.1947795380999062"/>
          <c:y val="4.074074074074077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'2002-2014 AYLIK İHR'!$A$50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İHR'!$C$50:$N$50</c:f>
              <c:numCache>
                <c:formatCode>#,##0</c:formatCode>
                <c:ptCount val="12"/>
                <c:pt idx="0">
                  <c:v>194226.76699999999</c:v>
                </c:pt>
                <c:pt idx="1">
                  <c:v>181390.087</c:v>
                </c:pt>
                <c:pt idx="2">
                  <c:v>212130.255</c:v>
                </c:pt>
                <c:pt idx="3">
                  <c:v>209045.33</c:v>
                </c:pt>
                <c:pt idx="4">
                  <c:v>202977.91200000001</c:v>
                </c:pt>
                <c:pt idx="5">
                  <c:v>147778.74799999999</c:v>
                </c:pt>
                <c:pt idx="6">
                  <c:v>123114.34</c:v>
                </c:pt>
                <c:pt idx="7">
                  <c:v>196682.57399999999</c:v>
                </c:pt>
                <c:pt idx="8">
                  <c:v>405283.63699999999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İHR'!$C$51:$N$51</c:f>
              <c:numCache>
                <c:formatCode>#,##0</c:formatCode>
                <c:ptCount val="12"/>
                <c:pt idx="0">
                  <c:v>154170.08499999999</c:v>
                </c:pt>
                <c:pt idx="1">
                  <c:v>192587.215</c:v>
                </c:pt>
                <c:pt idx="2">
                  <c:v>191244.978</c:v>
                </c:pt>
                <c:pt idx="3">
                  <c:v>165840.55600000001</c:v>
                </c:pt>
                <c:pt idx="4">
                  <c:v>192942.12100000001</c:v>
                </c:pt>
                <c:pt idx="5">
                  <c:v>168991.027</c:v>
                </c:pt>
                <c:pt idx="6">
                  <c:v>173444.18</c:v>
                </c:pt>
                <c:pt idx="7">
                  <c:v>187327.40599999999</c:v>
                </c:pt>
                <c:pt idx="8">
                  <c:v>204095.255</c:v>
                </c:pt>
                <c:pt idx="9">
                  <c:v>193811.10399999999</c:v>
                </c:pt>
                <c:pt idx="10">
                  <c:v>239853.076</c:v>
                </c:pt>
                <c:pt idx="11">
                  <c:v>189189.448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4258640"/>
        <c:axId val="394259200"/>
      </c:lineChart>
      <c:catAx>
        <c:axId val="394258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94259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9425920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9425864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40160642570333E-2"/>
          <c:y val="0.84691669096918465"/>
          <c:w val="0.14859458832706243"/>
          <c:h val="0.1419760863225432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22" r="0.75000000000000222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 
(Bin $)</a:t>
            </a:r>
          </a:p>
        </c:rich>
      </c:tx>
      <c:layout>
        <c:manualLayout>
          <c:xMode val="edge"/>
          <c:yMode val="edge"/>
          <c:x val="0.42566191446028512"/>
          <c:y val="3.69003690036900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47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'2002-2014 AYLIK İHR'!$A$56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İHR'!$C$46:$N$46</c:f>
              <c:numCache>
                <c:formatCode>#,##0</c:formatCode>
                <c:ptCount val="12"/>
                <c:pt idx="0">
                  <c:v>1105473.246</c:v>
                </c:pt>
                <c:pt idx="1">
                  <c:v>1189107.7779999999</c:v>
                </c:pt>
                <c:pt idx="2">
                  <c:v>1173025.966</c:v>
                </c:pt>
                <c:pt idx="3">
                  <c:v>1201944.642</c:v>
                </c:pt>
                <c:pt idx="4">
                  <c:v>1277427.8870000001</c:v>
                </c:pt>
                <c:pt idx="5">
                  <c:v>1066178.83</c:v>
                </c:pt>
                <c:pt idx="6">
                  <c:v>1048893.8929999999</c:v>
                </c:pt>
                <c:pt idx="7">
                  <c:v>957992.90800000005</c:v>
                </c:pt>
                <c:pt idx="8">
                  <c:v>1089514.388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'2002-2014 AYLIK İHR'!$A$47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İHR'!$C$47:$N$47</c:f>
              <c:numCache>
                <c:formatCode>#,##0</c:formatCode>
                <c:ptCount val="12"/>
                <c:pt idx="0">
                  <c:v>1144613.557</c:v>
                </c:pt>
                <c:pt idx="1">
                  <c:v>1224777.6399999999</c:v>
                </c:pt>
                <c:pt idx="2">
                  <c:v>1449849.35</c:v>
                </c:pt>
                <c:pt idx="3">
                  <c:v>1224394.159</c:v>
                </c:pt>
                <c:pt idx="4">
                  <c:v>1262960.4040000001</c:v>
                </c:pt>
                <c:pt idx="5">
                  <c:v>1111722.7590000001</c:v>
                </c:pt>
                <c:pt idx="6">
                  <c:v>1092640.2779999999</c:v>
                </c:pt>
                <c:pt idx="7">
                  <c:v>927133.15700000001</c:v>
                </c:pt>
                <c:pt idx="8">
                  <c:v>1018041.534</c:v>
                </c:pt>
                <c:pt idx="9">
                  <c:v>1044197.044</c:v>
                </c:pt>
                <c:pt idx="10">
                  <c:v>1131232.4129999999</c:v>
                </c:pt>
                <c:pt idx="11">
                  <c:v>1189403.2120000001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091632"/>
        <c:axId val="206092192"/>
      </c:lineChart>
      <c:catAx>
        <c:axId val="206091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6092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6092192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6091632"/>
        <c:crosses val="autoZero"/>
        <c:crossBetween val="between"/>
        <c:majorUnit val="2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4.7522063815342947E-3"/>
          <c:y val="0.84994004900679032"/>
          <c:w val="0.13849287169042843"/>
          <c:h val="0.1389917773193479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22" r="0.75000000000000222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512"/>
        </c:manualLayout>
      </c:layout>
      <c:lineChart>
        <c:grouping val="standard"/>
        <c:varyColors val="0"/>
        <c:ser>
          <c:idx val="1"/>
          <c:order val="0"/>
          <c:tx>
            <c:strRef>
              <c:f>'2002-2014 AYLIK İHR'!$A$60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İHR'!$C$60:$N$60</c:f>
              <c:numCache>
                <c:formatCode>#,##0</c:formatCode>
                <c:ptCount val="12"/>
                <c:pt idx="0">
                  <c:v>401008.86200000002</c:v>
                </c:pt>
                <c:pt idx="1">
                  <c:v>327055.84600000002</c:v>
                </c:pt>
                <c:pt idx="2">
                  <c:v>363215.163</c:v>
                </c:pt>
                <c:pt idx="3">
                  <c:v>412248.36300000001</c:v>
                </c:pt>
                <c:pt idx="4">
                  <c:v>465296.60600000003</c:v>
                </c:pt>
                <c:pt idx="5">
                  <c:v>404100.02100000001</c:v>
                </c:pt>
                <c:pt idx="6">
                  <c:v>404886.326</c:v>
                </c:pt>
                <c:pt idx="7">
                  <c:v>382299.65399999998</c:v>
                </c:pt>
                <c:pt idx="8">
                  <c:v>387553.424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'2002-2014 AYLIK İHR'!$A$61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İHR'!$C$61:$N$61</c:f>
              <c:numCache>
                <c:formatCode>#,##0</c:formatCode>
                <c:ptCount val="12"/>
                <c:pt idx="0">
                  <c:v>394546.73300000001</c:v>
                </c:pt>
                <c:pt idx="1">
                  <c:v>398684.74200000003</c:v>
                </c:pt>
                <c:pt idx="2">
                  <c:v>369661.43300000002</c:v>
                </c:pt>
                <c:pt idx="3">
                  <c:v>401154.97700000001</c:v>
                </c:pt>
                <c:pt idx="4">
                  <c:v>507825.64299999998</c:v>
                </c:pt>
                <c:pt idx="5">
                  <c:v>431230.647</c:v>
                </c:pt>
                <c:pt idx="6">
                  <c:v>445448.03200000001</c:v>
                </c:pt>
                <c:pt idx="7">
                  <c:v>400043.06199999998</c:v>
                </c:pt>
                <c:pt idx="8">
                  <c:v>441657.783</c:v>
                </c:pt>
                <c:pt idx="9">
                  <c:v>384744.09899999999</c:v>
                </c:pt>
                <c:pt idx="10">
                  <c:v>439724.03399999999</c:v>
                </c:pt>
                <c:pt idx="11">
                  <c:v>420131.96299999999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095552"/>
        <c:axId val="206096112"/>
      </c:lineChart>
      <c:catAx>
        <c:axId val="206095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6096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6096112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6095552"/>
        <c:crosses val="autoZero"/>
        <c:crossBetween val="between"/>
        <c:majorUnit val="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00000000000005E-2"/>
          <c:y val="0.86620472440944885"/>
          <c:w val="0.14800000000000021"/>
          <c:h val="0.1225631278848765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22" r="0.75000000000000222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GEMİ</a:t>
            </a:r>
            <a:r>
              <a:rPr lang="tr-TR" baseline="0"/>
              <a:t> VE YAT</a:t>
            </a:r>
            <a:r>
              <a:rPr lang="en-US"/>
              <a:t> İHRACATI (Bin $)</a:t>
            </a:r>
          </a:p>
        </c:rich>
      </c:tx>
      <c:layout>
        <c:manualLayout>
          <c:xMode val="edge"/>
          <c:yMode val="edge"/>
          <c:x val="0.31400000000000106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534"/>
        </c:manualLayout>
      </c:layout>
      <c:lineChart>
        <c:grouping val="standard"/>
        <c:varyColors val="0"/>
        <c:ser>
          <c:idx val="1"/>
          <c:order val="0"/>
          <c:tx>
            <c:strRef>
              <c:f>'2002-2014 AYLIK İHR'!$A$38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İHR'!$C$38:$N$38</c:f>
              <c:numCache>
                <c:formatCode>#,##0</c:formatCode>
                <c:ptCount val="12"/>
                <c:pt idx="0">
                  <c:v>54471.324000000001</c:v>
                </c:pt>
                <c:pt idx="1">
                  <c:v>89236.716</c:v>
                </c:pt>
                <c:pt idx="2">
                  <c:v>97135.554999999993</c:v>
                </c:pt>
                <c:pt idx="3">
                  <c:v>76354.088000000003</c:v>
                </c:pt>
                <c:pt idx="4">
                  <c:v>131933.46799999999</c:v>
                </c:pt>
                <c:pt idx="5">
                  <c:v>113595.982</c:v>
                </c:pt>
                <c:pt idx="6">
                  <c:v>122443.44500000001</c:v>
                </c:pt>
                <c:pt idx="7">
                  <c:v>109595.076</c:v>
                </c:pt>
                <c:pt idx="8">
                  <c:v>82221.244999999995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'2002-2014 AYLIK İHR'!$A$39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İHR'!$C$39:$N$39</c:f>
              <c:numCache>
                <c:formatCode>#,##0</c:formatCode>
                <c:ptCount val="12"/>
                <c:pt idx="0">
                  <c:v>48952.629000000001</c:v>
                </c:pt>
                <c:pt idx="1">
                  <c:v>162402.31299999999</c:v>
                </c:pt>
                <c:pt idx="2">
                  <c:v>92520.589000000007</c:v>
                </c:pt>
                <c:pt idx="3">
                  <c:v>29250.645</c:v>
                </c:pt>
                <c:pt idx="4">
                  <c:v>90162.293000000005</c:v>
                </c:pt>
                <c:pt idx="5">
                  <c:v>137339.94200000001</c:v>
                </c:pt>
                <c:pt idx="6">
                  <c:v>132087.47899999999</c:v>
                </c:pt>
                <c:pt idx="7">
                  <c:v>139231.01</c:v>
                </c:pt>
                <c:pt idx="8">
                  <c:v>129271.49400000001</c:v>
                </c:pt>
                <c:pt idx="9">
                  <c:v>47933.184999999998</c:v>
                </c:pt>
                <c:pt idx="10">
                  <c:v>58766.616999999998</c:v>
                </c:pt>
                <c:pt idx="11">
                  <c:v>95673.191999999995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099472"/>
        <c:axId val="206100032"/>
      </c:lineChart>
      <c:catAx>
        <c:axId val="206099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6100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6100032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6099472"/>
        <c:crosses val="autoZero"/>
        <c:crossBetween val="between"/>
        <c:majorUnit val="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00000000000005E-2"/>
          <c:y val="0.85019041159181108"/>
          <c:w val="0.14800000000000021"/>
          <c:h val="0.1385775654447688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44" r="0.75000000000000244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SAVUNMA</a:t>
            </a:r>
            <a:r>
              <a:rPr lang="tr-TR" baseline="0"/>
              <a:t> VE HAVACILIK SANAYİİ</a:t>
            </a:r>
            <a:r>
              <a:rPr lang="en-US"/>
              <a:t> İHRACATI (Bin $)</a:t>
            </a:r>
          </a:p>
        </c:rich>
      </c:tx>
      <c:layout>
        <c:manualLayout>
          <c:xMode val="edge"/>
          <c:yMode val="edge"/>
          <c:x val="0.23400000000000001"/>
          <c:y val="4.744069912609242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512"/>
        </c:manualLayout>
      </c:layout>
      <c:lineChart>
        <c:grouping val="standard"/>
        <c:varyColors val="0"/>
        <c:ser>
          <c:idx val="1"/>
          <c:order val="0"/>
          <c:tx>
            <c:strRef>
              <c:f>'2002-2014 AYLIK İHR'!$A$52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İHR'!$C$52:$N$52</c:f>
              <c:numCache>
                <c:formatCode>#,##0</c:formatCode>
                <c:ptCount val="12"/>
                <c:pt idx="0">
                  <c:v>106122.356</c:v>
                </c:pt>
                <c:pt idx="1">
                  <c:v>107443.261</c:v>
                </c:pt>
                <c:pt idx="2">
                  <c:v>107438.48699999999</c:v>
                </c:pt>
                <c:pt idx="3">
                  <c:v>133668.08900000001</c:v>
                </c:pt>
                <c:pt idx="4">
                  <c:v>142827.799</c:v>
                </c:pt>
                <c:pt idx="5">
                  <c:v>180261.736</c:v>
                </c:pt>
                <c:pt idx="6">
                  <c:v>174496.07500000001</c:v>
                </c:pt>
                <c:pt idx="7">
                  <c:v>98979.869000000006</c:v>
                </c:pt>
                <c:pt idx="8">
                  <c:v>160586.73800000001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'2002-2014 AYLIK İHR'!$A$53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İHR'!$C$53:$N$53</c:f>
              <c:numCache>
                <c:formatCode>#,##0</c:formatCode>
                <c:ptCount val="12"/>
                <c:pt idx="0">
                  <c:v>72558.025999999998</c:v>
                </c:pt>
                <c:pt idx="1">
                  <c:v>90844.455000000002</c:v>
                </c:pt>
                <c:pt idx="2">
                  <c:v>106723.235</c:v>
                </c:pt>
                <c:pt idx="3">
                  <c:v>113262.235</c:v>
                </c:pt>
                <c:pt idx="4">
                  <c:v>126939.52800000001</c:v>
                </c:pt>
                <c:pt idx="5">
                  <c:v>171486.93799999999</c:v>
                </c:pt>
                <c:pt idx="6">
                  <c:v>99144.585000000006</c:v>
                </c:pt>
                <c:pt idx="7">
                  <c:v>90827.187000000005</c:v>
                </c:pt>
                <c:pt idx="8">
                  <c:v>114505.41800000001</c:v>
                </c:pt>
                <c:pt idx="9">
                  <c:v>129968.928</c:v>
                </c:pt>
                <c:pt idx="10">
                  <c:v>109259.065</c:v>
                </c:pt>
                <c:pt idx="11">
                  <c:v>163409.96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103392"/>
        <c:axId val="206103952"/>
      </c:lineChart>
      <c:catAx>
        <c:axId val="206103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6103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610395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610339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00000000000005E-2"/>
          <c:y val="0.86517168500004915"/>
          <c:w val="0.13578666666666669"/>
          <c:h val="0.1188011049180650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22" r="0.75000000000000222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İKLİMLENDİRME</a:t>
            </a:r>
            <a:r>
              <a:rPr lang="tr-TR" baseline="0"/>
              <a:t> SANAYİ </a:t>
            </a:r>
          </a:p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İHRACATI (Bin $)</a:t>
            </a:r>
          </a:p>
        </c:rich>
      </c:tx>
      <c:layout>
        <c:manualLayout>
          <c:xMode val="edge"/>
          <c:yMode val="edge"/>
          <c:x val="0.29000000000000031"/>
          <c:y val="4.744069912609242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'2002-2014 AYLIK İHR'!$A$54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İHR'!$C$54:$N$54</c:f>
              <c:numCache>
                <c:formatCode>#,##0</c:formatCode>
                <c:ptCount val="12"/>
                <c:pt idx="0">
                  <c:v>329794.63900000002</c:v>
                </c:pt>
                <c:pt idx="1">
                  <c:v>355785.22399999999</c:v>
                </c:pt>
                <c:pt idx="2">
                  <c:v>399128.90500000003</c:v>
                </c:pt>
                <c:pt idx="3">
                  <c:v>393830.61200000002</c:v>
                </c:pt>
                <c:pt idx="4">
                  <c:v>411025.42200000002</c:v>
                </c:pt>
                <c:pt idx="5">
                  <c:v>376167.88</c:v>
                </c:pt>
                <c:pt idx="6">
                  <c:v>391790.43300000002</c:v>
                </c:pt>
                <c:pt idx="7">
                  <c:v>329071.09499999997</c:v>
                </c:pt>
                <c:pt idx="8">
                  <c:v>381387.147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'2002-2014 AYLIK İHR'!$A$55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İHR'!$C$55:$N$55</c:f>
              <c:numCache>
                <c:formatCode>#,##0</c:formatCode>
                <c:ptCount val="12"/>
                <c:pt idx="0">
                  <c:v>275661.76899999997</c:v>
                </c:pt>
                <c:pt idx="1">
                  <c:v>301532.522</c:v>
                </c:pt>
                <c:pt idx="2">
                  <c:v>348675.75300000003</c:v>
                </c:pt>
                <c:pt idx="3">
                  <c:v>357872.46</c:v>
                </c:pt>
                <c:pt idx="4">
                  <c:v>379190.42099999997</c:v>
                </c:pt>
                <c:pt idx="5">
                  <c:v>335219.63699999999</c:v>
                </c:pt>
                <c:pt idx="6">
                  <c:v>364870.49099999998</c:v>
                </c:pt>
                <c:pt idx="7">
                  <c:v>311599.05900000001</c:v>
                </c:pt>
                <c:pt idx="8">
                  <c:v>382215.22100000002</c:v>
                </c:pt>
                <c:pt idx="9">
                  <c:v>362202.20699999999</c:v>
                </c:pt>
                <c:pt idx="10">
                  <c:v>419098.26</c:v>
                </c:pt>
                <c:pt idx="11">
                  <c:v>361065.04800000001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4783664"/>
        <c:axId val="464784224"/>
      </c:lineChart>
      <c:catAx>
        <c:axId val="464783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64784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4784224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64783664"/>
        <c:crosses val="autoZero"/>
        <c:crossBetween val="between"/>
        <c:majorUnit val="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00000000000005E-2"/>
          <c:y val="0.85518416939455599"/>
          <c:w val="0.13578666666666669"/>
          <c:h val="0.1287886205235578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22" r="0.75000000000000222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8</xdr:col>
      <xdr:colOff>504825</xdr:colOff>
      <xdr:row>52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8</xdr:col>
      <xdr:colOff>495300</xdr:colOff>
      <xdr:row>68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8</xdr:col>
      <xdr:colOff>523875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8</xdr:col>
      <xdr:colOff>504825</xdr:colOff>
      <xdr:row>37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18</xdr:row>
      <xdr:rowOff>66675</xdr:rowOff>
    </xdr:from>
    <xdr:to>
      <xdr:col>7</xdr:col>
      <xdr:colOff>323850</xdr:colOff>
      <xdr:row>34</xdr:row>
      <xdr:rowOff>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34</xdr:row>
      <xdr:rowOff>95250</xdr:rowOff>
    </xdr:from>
    <xdr:to>
      <xdr:col>7</xdr:col>
      <xdr:colOff>314325</xdr:colOff>
      <xdr:row>49</xdr:row>
      <xdr:rowOff>114300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47625</xdr:colOff>
      <xdr:row>50</xdr:row>
      <xdr:rowOff>9525</xdr:rowOff>
    </xdr:from>
    <xdr:to>
      <xdr:col>7</xdr:col>
      <xdr:colOff>323850</xdr:colOff>
      <xdr:row>64</xdr:row>
      <xdr:rowOff>47625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17</xdr:row>
      <xdr:rowOff>0</xdr:rowOff>
    </xdr:from>
    <xdr:to>
      <xdr:col>6</xdr:col>
      <xdr:colOff>447675</xdr:colOff>
      <xdr:row>32</xdr:row>
      <xdr:rowOff>133350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33</xdr:row>
      <xdr:rowOff>0</xdr:rowOff>
    </xdr:from>
    <xdr:to>
      <xdr:col>6</xdr:col>
      <xdr:colOff>400050</xdr:colOff>
      <xdr:row>47</xdr:row>
      <xdr:rowOff>104775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66675</xdr:colOff>
      <xdr:row>49</xdr:row>
      <xdr:rowOff>19050</xdr:rowOff>
    </xdr:from>
    <xdr:to>
      <xdr:col>6</xdr:col>
      <xdr:colOff>428625</xdr:colOff>
      <xdr:row>64</xdr:row>
      <xdr:rowOff>133350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</xdr:row>
      <xdr:rowOff>28575</xdr:rowOff>
    </xdr:from>
    <xdr:to>
      <xdr:col>7</xdr:col>
      <xdr:colOff>419100</xdr:colOff>
      <xdr:row>18</xdr:row>
      <xdr:rowOff>142875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38100</xdr:colOff>
      <xdr:row>22</xdr:row>
      <xdr:rowOff>9525</xdr:rowOff>
    </xdr:from>
    <xdr:to>
      <xdr:col>7</xdr:col>
      <xdr:colOff>419100</xdr:colOff>
      <xdr:row>38</xdr:row>
      <xdr:rowOff>9525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</xdr:row>
      <xdr:rowOff>66675</xdr:rowOff>
    </xdr:from>
    <xdr:to>
      <xdr:col>6</xdr:col>
      <xdr:colOff>114300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83</xdr:row>
      <xdr:rowOff>19050</xdr:rowOff>
    </xdr:from>
    <xdr:to>
      <xdr:col>6</xdr:col>
      <xdr:colOff>219075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152400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171450</xdr:colOff>
      <xdr:row>66</xdr:row>
      <xdr:rowOff>19050</xdr:rowOff>
    </xdr:from>
    <xdr:to>
      <xdr:col>6</xdr:col>
      <xdr:colOff>295275</xdr:colOff>
      <xdr:row>82</xdr:row>
      <xdr:rowOff>47625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28575</xdr:colOff>
      <xdr:row>18</xdr:row>
      <xdr:rowOff>19050</xdr:rowOff>
    </xdr:from>
    <xdr:to>
      <xdr:col>6</xdr:col>
      <xdr:colOff>161925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133350</xdr:colOff>
      <xdr:row>133</xdr:row>
      <xdr:rowOff>38100</xdr:rowOff>
    </xdr:from>
    <xdr:to>
      <xdr:col>6</xdr:col>
      <xdr:colOff>266700</xdr:colOff>
      <xdr:row>149</xdr:row>
      <xdr:rowOff>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133350</xdr:colOff>
      <xdr:row>149</xdr:row>
      <xdr:rowOff>133350</xdr:rowOff>
    </xdr:from>
    <xdr:to>
      <xdr:col>6</xdr:col>
      <xdr:colOff>342900</xdr:colOff>
      <xdr:row>165</xdr:row>
      <xdr:rowOff>114300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133350</xdr:colOff>
      <xdr:row>116</xdr:row>
      <xdr:rowOff>66675</xdr:rowOff>
    </xdr:from>
    <xdr:to>
      <xdr:col>6</xdr:col>
      <xdr:colOff>276225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95250</xdr:colOff>
      <xdr:row>199</xdr:row>
      <xdr:rowOff>66675</xdr:rowOff>
    </xdr:from>
    <xdr:to>
      <xdr:col>6</xdr:col>
      <xdr:colOff>323850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47625</xdr:colOff>
      <xdr:row>49</xdr:row>
      <xdr:rowOff>114300</xdr:rowOff>
    </xdr:from>
    <xdr:to>
      <xdr:col>6</xdr:col>
      <xdr:colOff>276225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152400</xdr:colOff>
      <xdr:row>166</xdr:row>
      <xdr:rowOff>47625</xdr:rowOff>
    </xdr:from>
    <xdr:to>
      <xdr:col>6</xdr:col>
      <xdr:colOff>381000</xdr:colOff>
      <xdr:row>182</xdr:row>
      <xdr:rowOff>0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85725</xdr:colOff>
      <xdr:row>182</xdr:row>
      <xdr:rowOff>114300</xdr:rowOff>
    </xdr:from>
    <xdr:to>
      <xdr:col>6</xdr:col>
      <xdr:colOff>314325</xdr:colOff>
      <xdr:row>198</xdr:row>
      <xdr:rowOff>66675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showGridLines="0" tabSelected="1" zoomScale="70" zoomScaleNormal="70" workbookViewId="0">
      <pane xSplit="1" ySplit="7" topLeftCell="B17" activePane="bottomRight" state="frozen"/>
      <selection activeCell="B16" sqref="B16"/>
      <selection pane="topRight" activeCell="B16" sqref="B16"/>
      <selection pane="bottomLeft" activeCell="B16" sqref="B16"/>
      <selection pane="bottomRight" activeCell="E25" sqref="E25"/>
    </sheetView>
  </sheetViews>
  <sheetFormatPr defaultColWidth="9.109375" defaultRowHeight="13.2" x14ac:dyDescent="0.25"/>
  <cols>
    <col min="1" max="1" width="49.33203125" style="1" bestFit="1" customWidth="1"/>
    <col min="2" max="2" width="17.88671875" style="1" customWidth="1"/>
    <col min="3" max="3" width="17" style="1" bestFit="1" customWidth="1"/>
    <col min="4" max="4" width="9.44140625" style="1" bestFit="1" customWidth="1"/>
    <col min="5" max="5" width="13.5546875" style="1" bestFit="1" customWidth="1"/>
    <col min="6" max="7" width="18.6640625" style="1" bestFit="1" customWidth="1"/>
    <col min="8" max="8" width="9.5546875" style="1" bestFit="1" customWidth="1"/>
    <col min="9" max="9" width="13.88671875" style="1" bestFit="1" customWidth="1"/>
    <col min="10" max="11" width="18.6640625" style="1" bestFit="1" customWidth="1"/>
    <col min="12" max="13" width="9.44140625" style="1" bestFit="1" customWidth="1"/>
    <col min="14" max="16384" width="9.109375" style="1"/>
  </cols>
  <sheetData>
    <row r="1" spans="1:13" ht="24.6" x14ac:dyDescent="0.4">
      <c r="B1" s="2" t="s">
        <v>207</v>
      </c>
      <c r="D1" s="3"/>
    </row>
    <row r="2" spans="1:13" x14ac:dyDescent="0.25">
      <c r="D2" s="3"/>
    </row>
    <row r="3" spans="1:13" x14ac:dyDescent="0.25">
      <c r="D3" s="3"/>
    </row>
    <row r="4" spans="1:13" x14ac:dyDescent="0.25">
      <c r="B4" s="3"/>
      <c r="C4" s="3"/>
      <c r="D4" s="3"/>
      <c r="E4" s="3"/>
      <c r="F4" s="3"/>
      <c r="G4" s="3"/>
      <c r="H4" s="3"/>
      <c r="I4" s="3"/>
    </row>
    <row r="5" spans="1:13" ht="24.6" x14ac:dyDescent="0.25">
      <c r="A5" s="143" t="s">
        <v>0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5"/>
    </row>
    <row r="6" spans="1:13" ht="17.399999999999999" x14ac:dyDescent="0.25">
      <c r="A6" s="4"/>
      <c r="B6" s="142" t="s">
        <v>67</v>
      </c>
      <c r="C6" s="142"/>
      <c r="D6" s="142"/>
      <c r="E6" s="142"/>
      <c r="F6" s="142" t="s">
        <v>208</v>
      </c>
      <c r="G6" s="142"/>
      <c r="H6" s="142"/>
      <c r="I6" s="142"/>
      <c r="J6" s="142" t="s">
        <v>180</v>
      </c>
      <c r="K6" s="142"/>
      <c r="L6" s="142"/>
      <c r="M6" s="142"/>
    </row>
    <row r="7" spans="1:13" ht="28.2" x14ac:dyDescent="0.3">
      <c r="A7" s="5" t="s">
        <v>2</v>
      </c>
      <c r="B7" s="6">
        <v>2013</v>
      </c>
      <c r="C7" s="7">
        <v>2014</v>
      </c>
      <c r="D7" s="8" t="s">
        <v>181</v>
      </c>
      <c r="E7" s="8" t="s">
        <v>182</v>
      </c>
      <c r="F7" s="6">
        <v>2013</v>
      </c>
      <c r="G7" s="7">
        <v>2014</v>
      </c>
      <c r="H7" s="8" t="s">
        <v>181</v>
      </c>
      <c r="I7" s="8" t="s">
        <v>182</v>
      </c>
      <c r="J7" s="6" t="s">
        <v>183</v>
      </c>
      <c r="K7" s="6" t="s">
        <v>184</v>
      </c>
      <c r="L7" s="8" t="s">
        <v>181</v>
      </c>
      <c r="M7" s="8" t="s">
        <v>182</v>
      </c>
    </row>
    <row r="8" spans="1:13" ht="16.8" x14ac:dyDescent="0.3">
      <c r="A8" s="65" t="s">
        <v>3</v>
      </c>
      <c r="B8" s="66">
        <v>1831276.52947</v>
      </c>
      <c r="C8" s="66">
        <v>1907432.8544399999</v>
      </c>
      <c r="D8" s="64">
        <f t="shared" ref="D8:D44" si="0">(C8-B8)/B8*100</f>
        <v>4.1586469189358741</v>
      </c>
      <c r="E8" s="64">
        <f>C8/C$44*100</f>
        <v>14.347398821171511</v>
      </c>
      <c r="F8" s="66">
        <v>15067528.05177</v>
      </c>
      <c r="G8" s="66">
        <v>15989405.30236</v>
      </c>
      <c r="H8" s="64">
        <f t="shared" ref="H8:H45" si="1">(G8-F8)/F8*100</f>
        <v>6.1183045249529586</v>
      </c>
      <c r="I8" s="64">
        <f>G8/G$46*100</f>
        <v>13.524540140998973</v>
      </c>
      <c r="J8" s="66">
        <v>20569129.700999998</v>
      </c>
      <c r="K8" s="66">
        <v>22263035.879000001</v>
      </c>
      <c r="L8" s="64">
        <f t="shared" ref="L8:L45" si="2">(K8-J8)/J8*100</f>
        <v>8.235186430457734</v>
      </c>
      <c r="M8" s="64">
        <f>K8/K$46*100</f>
        <v>14.121370783685968</v>
      </c>
    </row>
    <row r="9" spans="1:13" ht="15.6" x14ac:dyDescent="0.3">
      <c r="A9" s="10" t="s">
        <v>4</v>
      </c>
      <c r="B9" s="66">
        <v>1257996.4411800001</v>
      </c>
      <c r="C9" s="66">
        <v>1325413.31228</v>
      </c>
      <c r="D9" s="64">
        <f t="shared" si="0"/>
        <v>5.3590669172929362</v>
      </c>
      <c r="E9" s="64">
        <f t="shared" ref="E9:E46" si="3">C9/C$44*100</f>
        <v>9.9695427547587485</v>
      </c>
      <c r="F9" s="66">
        <v>10428448.51677</v>
      </c>
      <c r="G9" s="66">
        <v>10914066.396950001</v>
      </c>
      <c r="H9" s="64">
        <f t="shared" si="1"/>
        <v>4.6566646936893692</v>
      </c>
      <c r="I9" s="64">
        <f t="shared" ref="I9:I46" si="4">G9/G$46*100</f>
        <v>9.2315959409254411</v>
      </c>
      <c r="J9" s="66">
        <v>14404258.475999998</v>
      </c>
      <c r="K9" s="66">
        <v>15382085.081</v>
      </c>
      <c r="L9" s="64">
        <f t="shared" si="2"/>
        <v>6.7884550018956658</v>
      </c>
      <c r="M9" s="64">
        <f t="shared" ref="M9:M46" si="5">K9/K$46*100</f>
        <v>9.7568062161683056</v>
      </c>
    </row>
    <row r="10" spans="1:13" ht="13.8" x14ac:dyDescent="0.25">
      <c r="A10" s="12" t="s">
        <v>5</v>
      </c>
      <c r="B10" s="13">
        <v>552548.78917999996</v>
      </c>
      <c r="C10" s="13">
        <v>554511.14636000001</v>
      </c>
      <c r="D10" s="14">
        <f t="shared" si="0"/>
        <v>0.35514640850308454</v>
      </c>
      <c r="E10" s="14">
        <f t="shared" si="3"/>
        <v>4.1709423999345212</v>
      </c>
      <c r="F10" s="13">
        <v>4706119.4189299997</v>
      </c>
      <c r="G10" s="13">
        <v>4903296.81231</v>
      </c>
      <c r="H10" s="14">
        <f t="shared" si="1"/>
        <v>4.1898085413402288</v>
      </c>
      <c r="I10" s="14">
        <f t="shared" si="4"/>
        <v>4.1474234536747261</v>
      </c>
      <c r="J10" s="13">
        <v>6291820.6909999996</v>
      </c>
      <c r="K10" s="13">
        <v>6781819.7159999991</v>
      </c>
      <c r="L10" s="14">
        <f t="shared" si="2"/>
        <v>7.7878733210071935</v>
      </c>
      <c r="M10" s="14">
        <f t="shared" si="5"/>
        <v>4.3016860466942548</v>
      </c>
    </row>
    <row r="11" spans="1:13" ht="13.8" x14ac:dyDescent="0.25">
      <c r="A11" s="12" t="s">
        <v>6</v>
      </c>
      <c r="B11" s="13">
        <v>126573.58198</v>
      </c>
      <c r="C11" s="13">
        <v>162411.41977000001</v>
      </c>
      <c r="D11" s="14">
        <f t="shared" si="0"/>
        <v>28.313837081471526</v>
      </c>
      <c r="E11" s="14">
        <f t="shared" si="3"/>
        <v>1.2216322095579106</v>
      </c>
      <c r="F11" s="13">
        <v>1434337.28816</v>
      </c>
      <c r="G11" s="13">
        <v>1506861.9884200001</v>
      </c>
      <c r="H11" s="14">
        <f t="shared" si="1"/>
        <v>5.0563211915822377</v>
      </c>
      <c r="I11" s="14">
        <f t="shared" si="4"/>
        <v>1.2745699457830262</v>
      </c>
      <c r="J11" s="13">
        <v>2201844.6029999997</v>
      </c>
      <c r="K11" s="13">
        <v>2423490.0060000001</v>
      </c>
      <c r="L11" s="14">
        <f t="shared" si="2"/>
        <v>10.066350854097966</v>
      </c>
      <c r="M11" s="14">
        <f t="shared" si="5"/>
        <v>1.5372117779123187</v>
      </c>
    </row>
    <row r="12" spans="1:13" ht="13.8" x14ac:dyDescent="0.25">
      <c r="A12" s="12" t="s">
        <v>7</v>
      </c>
      <c r="B12" s="13">
        <v>126891.68790999999</v>
      </c>
      <c r="C12" s="13">
        <v>134640.79639999999</v>
      </c>
      <c r="D12" s="14">
        <f t="shared" si="0"/>
        <v>6.1068684778597797</v>
      </c>
      <c r="E12" s="14">
        <f t="shared" si="3"/>
        <v>1.0127461100684938</v>
      </c>
      <c r="F12" s="13">
        <v>942568.26087999996</v>
      </c>
      <c r="G12" s="13">
        <v>1043397.6798</v>
      </c>
      <c r="H12" s="14">
        <f t="shared" si="1"/>
        <v>10.697306826973337</v>
      </c>
      <c r="I12" s="14">
        <f t="shared" si="4"/>
        <v>0.88255151061793835</v>
      </c>
      <c r="J12" s="13">
        <v>1295959.4639999999</v>
      </c>
      <c r="K12" s="13">
        <v>1430821.4210000001</v>
      </c>
      <c r="L12" s="14">
        <f t="shared" si="2"/>
        <v>10.406340687828813</v>
      </c>
      <c r="M12" s="14">
        <f t="shared" si="5"/>
        <v>0.90756534378315912</v>
      </c>
    </row>
    <row r="13" spans="1:13" ht="13.8" x14ac:dyDescent="0.25">
      <c r="A13" s="12" t="s">
        <v>8</v>
      </c>
      <c r="B13" s="13">
        <v>156917.41068</v>
      </c>
      <c r="C13" s="13">
        <v>132958.66639</v>
      </c>
      <c r="D13" s="14">
        <f t="shared" si="0"/>
        <v>-15.268378560527495</v>
      </c>
      <c r="E13" s="14">
        <f t="shared" si="3"/>
        <v>1.0000934024954051</v>
      </c>
      <c r="F13" s="13">
        <v>989220.98332999996</v>
      </c>
      <c r="G13" s="13">
        <v>970385.36658999999</v>
      </c>
      <c r="H13" s="14">
        <f t="shared" si="1"/>
        <v>-1.9040858470868574</v>
      </c>
      <c r="I13" s="14">
        <f t="shared" si="4"/>
        <v>0.82079449451114872</v>
      </c>
      <c r="J13" s="13">
        <v>1440940.6740000001</v>
      </c>
      <c r="K13" s="13">
        <v>1419418.0779999997</v>
      </c>
      <c r="L13" s="14">
        <f t="shared" si="2"/>
        <v>-1.4936490022350752</v>
      </c>
      <c r="M13" s="14">
        <f t="shared" si="5"/>
        <v>0.90033224064521511</v>
      </c>
    </row>
    <row r="14" spans="1:13" ht="13.8" x14ac:dyDescent="0.25">
      <c r="A14" s="12" t="s">
        <v>9</v>
      </c>
      <c r="B14" s="13">
        <v>205906.03017000001</v>
      </c>
      <c r="C14" s="13">
        <v>218104.65093999999</v>
      </c>
      <c r="D14" s="14">
        <f t="shared" si="0"/>
        <v>5.9243630504306077</v>
      </c>
      <c r="E14" s="14">
        <f t="shared" si="3"/>
        <v>1.6405476106299357</v>
      </c>
      <c r="F14" s="13">
        <v>1219132.49526</v>
      </c>
      <c r="G14" s="13">
        <v>1440820.56641</v>
      </c>
      <c r="H14" s="14">
        <f t="shared" si="1"/>
        <v>18.184083519381652</v>
      </c>
      <c r="I14" s="14">
        <f t="shared" si="4"/>
        <v>1.2187092151271421</v>
      </c>
      <c r="J14" s="13">
        <v>1776656.7509999997</v>
      </c>
      <c r="K14" s="13">
        <v>1991665.193</v>
      </c>
      <c r="L14" s="14">
        <f t="shared" si="2"/>
        <v>12.101856021371701</v>
      </c>
      <c r="M14" s="14">
        <f t="shared" si="5"/>
        <v>1.2633067125334831</v>
      </c>
    </row>
    <row r="15" spans="1:13" ht="13.8" x14ac:dyDescent="0.25">
      <c r="A15" s="12" t="s">
        <v>10</v>
      </c>
      <c r="B15" s="13">
        <v>30890.23861</v>
      </c>
      <c r="C15" s="13">
        <v>15411.82267</v>
      </c>
      <c r="D15" s="14">
        <f t="shared" si="0"/>
        <v>-50.107790151511558</v>
      </c>
      <c r="E15" s="14">
        <f t="shared" si="3"/>
        <v>0.11592521639383238</v>
      </c>
      <c r="F15" s="13">
        <v>363673.83924</v>
      </c>
      <c r="G15" s="13">
        <v>173061.56172999999</v>
      </c>
      <c r="H15" s="14">
        <f t="shared" si="1"/>
        <v>-52.412974743616047</v>
      </c>
      <c r="I15" s="14">
        <f t="shared" si="4"/>
        <v>0.14638305766981166</v>
      </c>
      <c r="J15" s="13">
        <v>425611.97499999998</v>
      </c>
      <c r="K15" s="13">
        <v>248955.51300000004</v>
      </c>
      <c r="L15" s="14">
        <f t="shared" si="2"/>
        <v>-41.506459492827936</v>
      </c>
      <c r="M15" s="14">
        <f t="shared" si="5"/>
        <v>0.15791166698122683</v>
      </c>
    </row>
    <row r="16" spans="1:13" ht="13.8" x14ac:dyDescent="0.25">
      <c r="A16" s="12" t="s">
        <v>11</v>
      </c>
      <c r="B16" s="13">
        <v>52908.788740000004</v>
      </c>
      <c r="C16" s="13">
        <v>101496.20688</v>
      </c>
      <c r="D16" s="14">
        <f t="shared" si="0"/>
        <v>91.832414419396883</v>
      </c>
      <c r="E16" s="14">
        <f t="shared" si="3"/>
        <v>0.76343791371414593</v>
      </c>
      <c r="F16" s="13">
        <v>714406.41972999997</v>
      </c>
      <c r="G16" s="13">
        <v>809364.52315999998</v>
      </c>
      <c r="H16" s="14">
        <f t="shared" si="1"/>
        <v>13.291888315601661</v>
      </c>
      <c r="I16" s="14">
        <f t="shared" si="4"/>
        <v>0.6845960043656073</v>
      </c>
      <c r="J16" s="13">
        <v>894308.76899999997</v>
      </c>
      <c r="K16" s="13">
        <v>1001045.4269999999</v>
      </c>
      <c r="L16" s="14">
        <f t="shared" si="2"/>
        <v>11.935101354239313</v>
      </c>
      <c r="M16" s="14">
        <f t="shared" si="5"/>
        <v>0.63495983758955354</v>
      </c>
    </row>
    <row r="17" spans="1:13" ht="13.8" x14ac:dyDescent="0.25">
      <c r="A17" s="12" t="s">
        <v>12</v>
      </c>
      <c r="B17" s="13">
        <v>5359.9139100000002</v>
      </c>
      <c r="C17" s="13">
        <v>5878.6028699999997</v>
      </c>
      <c r="D17" s="14">
        <f t="shared" si="0"/>
        <v>9.6771882666301909</v>
      </c>
      <c r="E17" s="14">
        <f t="shared" si="3"/>
        <v>4.4217891964504027E-2</v>
      </c>
      <c r="F17" s="13">
        <v>58989.811240000003</v>
      </c>
      <c r="G17" s="13">
        <v>66877.898530000006</v>
      </c>
      <c r="H17" s="14">
        <f t="shared" si="1"/>
        <v>13.37194868772732</v>
      </c>
      <c r="I17" s="14">
        <f t="shared" si="4"/>
        <v>5.6568259176039533E-2</v>
      </c>
      <c r="J17" s="13">
        <v>77115.548999999999</v>
      </c>
      <c r="K17" s="13">
        <v>84869.723000000013</v>
      </c>
      <c r="L17" s="14">
        <f t="shared" si="2"/>
        <v>10.05526654553158</v>
      </c>
      <c r="M17" s="14">
        <f t="shared" si="5"/>
        <v>5.3832587491906503E-2</v>
      </c>
    </row>
    <row r="18" spans="1:13" ht="15.6" x14ac:dyDescent="0.3">
      <c r="A18" s="10" t="s">
        <v>13</v>
      </c>
      <c r="B18" s="66">
        <v>171162.83981999999</v>
      </c>
      <c r="C18" s="66">
        <v>192717.94268000001</v>
      </c>
      <c r="D18" s="64">
        <f t="shared" si="0"/>
        <v>12.593330937175388</v>
      </c>
      <c r="E18" s="64">
        <f t="shared" si="3"/>
        <v>1.4495929317718517</v>
      </c>
      <c r="F18" s="66">
        <v>1437108.76251</v>
      </c>
      <c r="G18" s="66">
        <v>1694105.4801099999</v>
      </c>
      <c r="H18" s="64">
        <f t="shared" si="1"/>
        <v>17.882899631837123</v>
      </c>
      <c r="I18" s="64">
        <f t="shared" si="4"/>
        <v>1.4329487016913798</v>
      </c>
      <c r="J18" s="66">
        <v>1916119.423</v>
      </c>
      <c r="K18" s="66">
        <v>2245150.6090000002</v>
      </c>
      <c r="L18" s="64">
        <f t="shared" si="2"/>
        <v>17.171747337378783</v>
      </c>
      <c r="M18" s="64">
        <f t="shared" si="5"/>
        <v>1.4240916821597223</v>
      </c>
    </row>
    <row r="19" spans="1:13" ht="13.8" x14ac:dyDescent="0.25">
      <c r="A19" s="12" t="s">
        <v>14</v>
      </c>
      <c r="B19" s="13">
        <v>171162.83981999999</v>
      </c>
      <c r="C19" s="13">
        <v>192717.94268000001</v>
      </c>
      <c r="D19" s="14">
        <f t="shared" si="0"/>
        <v>12.593330937175388</v>
      </c>
      <c r="E19" s="14">
        <f t="shared" si="3"/>
        <v>1.4495929317718517</v>
      </c>
      <c r="F19" s="13">
        <v>1437108.76251</v>
      </c>
      <c r="G19" s="13">
        <v>1694105.4801099999</v>
      </c>
      <c r="H19" s="14">
        <f t="shared" si="1"/>
        <v>17.882899631837123</v>
      </c>
      <c r="I19" s="14">
        <f t="shared" si="4"/>
        <v>1.4329487016913798</v>
      </c>
      <c r="J19" s="13">
        <v>1916119.423</v>
      </c>
      <c r="K19" s="13">
        <v>2245150.6090000002</v>
      </c>
      <c r="L19" s="14">
        <f t="shared" si="2"/>
        <v>17.171747337378783</v>
      </c>
      <c r="M19" s="14">
        <f t="shared" si="5"/>
        <v>1.4240916821597223</v>
      </c>
    </row>
    <row r="20" spans="1:13" ht="15.6" x14ac:dyDescent="0.3">
      <c r="A20" s="10" t="s">
        <v>15</v>
      </c>
      <c r="B20" s="9">
        <v>402117.24846999999</v>
      </c>
      <c r="C20" s="9">
        <v>389301.59947999998</v>
      </c>
      <c r="D20" s="11">
        <f t="shared" si="0"/>
        <v>-3.1870428435392348</v>
      </c>
      <c r="E20" s="11">
        <f t="shared" si="3"/>
        <v>2.9282631346409111</v>
      </c>
      <c r="F20" s="9">
        <v>3201970.7724899999</v>
      </c>
      <c r="G20" s="9">
        <v>3381233.4252999998</v>
      </c>
      <c r="H20" s="11">
        <f t="shared" si="1"/>
        <v>5.5985099661168043</v>
      </c>
      <c r="I20" s="11">
        <f t="shared" si="4"/>
        <v>2.8599954983821507</v>
      </c>
      <c r="J20" s="9">
        <v>4248751.8019999992</v>
      </c>
      <c r="K20" s="9">
        <v>4635800.1880000001</v>
      </c>
      <c r="L20" s="11">
        <f t="shared" si="2"/>
        <v>9.1096963069908448</v>
      </c>
      <c r="M20" s="11">
        <f t="shared" si="5"/>
        <v>2.9404728847236439</v>
      </c>
    </row>
    <row r="21" spans="1:13" ht="13.8" x14ac:dyDescent="0.25">
      <c r="A21" s="12" t="s">
        <v>16</v>
      </c>
      <c r="B21" s="13">
        <v>402117.24846999999</v>
      </c>
      <c r="C21" s="13">
        <v>389301.59947999998</v>
      </c>
      <c r="D21" s="14">
        <f t="shared" si="0"/>
        <v>-3.1870428435392348</v>
      </c>
      <c r="E21" s="14">
        <f t="shared" si="3"/>
        <v>2.9282631346409111</v>
      </c>
      <c r="F21" s="13">
        <v>3201970.7724899999</v>
      </c>
      <c r="G21" s="13">
        <v>3381233.4252999998</v>
      </c>
      <c r="H21" s="14">
        <f t="shared" si="1"/>
        <v>5.5985099661168043</v>
      </c>
      <c r="I21" s="14">
        <f t="shared" si="4"/>
        <v>2.8599954983821507</v>
      </c>
      <c r="J21" s="13">
        <v>4248751.8019999992</v>
      </c>
      <c r="K21" s="13">
        <v>4635800.1880000001</v>
      </c>
      <c r="L21" s="14">
        <f t="shared" si="2"/>
        <v>9.1096963069908448</v>
      </c>
      <c r="M21" s="14">
        <f t="shared" si="5"/>
        <v>2.9404728847236439</v>
      </c>
    </row>
    <row r="22" spans="1:13" ht="16.8" x14ac:dyDescent="0.3">
      <c r="A22" s="65" t="s">
        <v>17</v>
      </c>
      <c r="B22" s="66">
        <v>10212670.53207</v>
      </c>
      <c r="C22" s="66">
        <v>10999638.609309999</v>
      </c>
      <c r="D22" s="64">
        <f t="shared" si="0"/>
        <v>7.7058010906035719</v>
      </c>
      <c r="E22" s="64">
        <f t="shared" si="3"/>
        <v>82.737487534186315</v>
      </c>
      <c r="F22" s="66">
        <v>87973452.371289998</v>
      </c>
      <c r="G22" s="66">
        <v>93323727.766819999</v>
      </c>
      <c r="H22" s="64">
        <f t="shared" si="1"/>
        <v>6.0816931145878899</v>
      </c>
      <c r="I22" s="64">
        <f t="shared" si="4"/>
        <v>78.937301195543867</v>
      </c>
      <c r="J22" s="66">
        <v>117512582.58400001</v>
      </c>
      <c r="K22" s="66">
        <v>124369408.79800001</v>
      </c>
      <c r="L22" s="64">
        <f t="shared" si="2"/>
        <v>5.8349719351105449</v>
      </c>
      <c r="M22" s="64">
        <f t="shared" si="5"/>
        <v>78.887108897893086</v>
      </c>
    </row>
    <row r="23" spans="1:13" ht="15.6" x14ac:dyDescent="0.3">
      <c r="A23" s="10" t="s">
        <v>18</v>
      </c>
      <c r="B23" s="66">
        <v>1111886.54648</v>
      </c>
      <c r="C23" s="66">
        <v>1227409.2042</v>
      </c>
      <c r="D23" s="64">
        <f t="shared" si="0"/>
        <v>10.389788246446596</v>
      </c>
      <c r="E23" s="64">
        <f t="shared" si="3"/>
        <v>9.2323718386429228</v>
      </c>
      <c r="F23" s="66">
        <v>9157236.0197500009</v>
      </c>
      <c r="G23" s="66">
        <v>9831218.2284600008</v>
      </c>
      <c r="H23" s="64">
        <f t="shared" si="1"/>
        <v>7.3601052463470316</v>
      </c>
      <c r="I23" s="64">
        <f t="shared" si="4"/>
        <v>8.315675477067499</v>
      </c>
      <c r="J23" s="66">
        <v>12234988.602</v>
      </c>
      <c r="K23" s="66">
        <v>13199517.441</v>
      </c>
      <c r="L23" s="64">
        <f t="shared" si="2"/>
        <v>7.8833652435306103</v>
      </c>
      <c r="M23" s="64">
        <f t="shared" si="5"/>
        <v>8.3724107063902906</v>
      </c>
    </row>
    <row r="24" spans="1:13" ht="13.8" x14ac:dyDescent="0.25">
      <c r="A24" s="12" t="s">
        <v>19</v>
      </c>
      <c r="B24" s="13">
        <v>753895.30068999995</v>
      </c>
      <c r="C24" s="13">
        <v>821506</v>
      </c>
      <c r="D24" s="14">
        <f t="shared" si="0"/>
        <v>8.9681815562611433</v>
      </c>
      <c r="E24" s="14">
        <f t="shared" si="3"/>
        <v>6.1792341410862903</v>
      </c>
      <c r="F24" s="13">
        <v>6204796.5194499996</v>
      </c>
      <c r="G24" s="13">
        <v>6726983.5993600003</v>
      </c>
      <c r="H24" s="14">
        <f t="shared" si="1"/>
        <v>8.4158614754426804</v>
      </c>
      <c r="I24" s="14">
        <f t="shared" si="4"/>
        <v>5.689977706923079</v>
      </c>
      <c r="J24" s="13">
        <v>8253839.267</v>
      </c>
      <c r="K24" s="13">
        <v>8910078.4440000001</v>
      </c>
      <c r="L24" s="14">
        <f t="shared" si="2"/>
        <v>7.9507142769757566</v>
      </c>
      <c r="M24" s="14">
        <f t="shared" si="5"/>
        <v>5.6516335913619056</v>
      </c>
    </row>
    <row r="25" spans="1:13" ht="13.8" x14ac:dyDescent="0.25">
      <c r="A25" s="12" t="s">
        <v>20</v>
      </c>
      <c r="B25" s="13">
        <v>175967.32050999999</v>
      </c>
      <c r="C25" s="13">
        <v>183512.69175</v>
      </c>
      <c r="D25" s="14">
        <f t="shared" si="0"/>
        <v>4.2879389298714781</v>
      </c>
      <c r="E25" s="14">
        <f t="shared" si="3"/>
        <v>1.3803525356896289</v>
      </c>
      <c r="F25" s="13">
        <v>1383088.17533</v>
      </c>
      <c r="G25" s="13">
        <v>1396027.0165899999</v>
      </c>
      <c r="H25" s="14">
        <f t="shared" si="1"/>
        <v>0.93550371485988137</v>
      </c>
      <c r="I25" s="14">
        <f t="shared" si="4"/>
        <v>1.1808208664898723</v>
      </c>
      <c r="J25" s="13">
        <v>1837837.8829999999</v>
      </c>
      <c r="K25" s="13">
        <v>1955205.6169999999</v>
      </c>
      <c r="L25" s="14">
        <f t="shared" si="2"/>
        <v>6.3861853695394712</v>
      </c>
      <c r="M25" s="14">
        <f t="shared" si="5"/>
        <v>1.2401805228210716</v>
      </c>
    </row>
    <row r="26" spans="1:13" ht="13.8" x14ac:dyDescent="0.25">
      <c r="A26" s="12" t="s">
        <v>21</v>
      </c>
      <c r="B26" s="13">
        <v>182023.92528</v>
      </c>
      <c r="C26" s="13">
        <v>222389.82905999999</v>
      </c>
      <c r="D26" s="14">
        <f t="shared" si="0"/>
        <v>22.176152787556234</v>
      </c>
      <c r="E26" s="14">
        <f t="shared" si="3"/>
        <v>1.6727800215188882</v>
      </c>
      <c r="F26" s="13">
        <v>1569351.32497</v>
      </c>
      <c r="G26" s="13">
        <v>1708207.6125099999</v>
      </c>
      <c r="H26" s="14">
        <f t="shared" si="1"/>
        <v>8.8480052446289772</v>
      </c>
      <c r="I26" s="14">
        <f t="shared" si="4"/>
        <v>1.4448769036545468</v>
      </c>
      <c r="J26" s="13">
        <v>2143311.4530000002</v>
      </c>
      <c r="K26" s="13">
        <v>2334232.3809999996</v>
      </c>
      <c r="L26" s="14">
        <f t="shared" si="2"/>
        <v>8.9077547611088761</v>
      </c>
      <c r="M26" s="14">
        <f t="shared" si="5"/>
        <v>1.4805959585448831</v>
      </c>
    </row>
    <row r="27" spans="1:13" ht="15.6" x14ac:dyDescent="0.3">
      <c r="A27" s="10" t="s">
        <v>22</v>
      </c>
      <c r="B27" s="66">
        <v>1401853.6785299999</v>
      </c>
      <c r="C27" s="66">
        <v>1517881.7274799999</v>
      </c>
      <c r="D27" s="64">
        <f t="shared" si="0"/>
        <v>8.2767588891066239</v>
      </c>
      <c r="E27" s="64">
        <f t="shared" si="3"/>
        <v>11.41725878152497</v>
      </c>
      <c r="F27" s="66">
        <v>12871966.5441</v>
      </c>
      <c r="G27" s="66">
        <v>13404562.78145</v>
      </c>
      <c r="H27" s="64">
        <f t="shared" si="1"/>
        <v>4.1376446677770549</v>
      </c>
      <c r="I27" s="64">
        <f t="shared" si="4"/>
        <v>11.338166991332896</v>
      </c>
      <c r="J27" s="66">
        <v>17481018.431000002</v>
      </c>
      <c r="K27" s="66">
        <v>17963771.163000003</v>
      </c>
      <c r="L27" s="64">
        <f t="shared" si="2"/>
        <v>2.7615824209870414</v>
      </c>
      <c r="M27" s="64">
        <f t="shared" si="5"/>
        <v>11.39436124725875</v>
      </c>
    </row>
    <row r="28" spans="1:13" ht="13.8" x14ac:dyDescent="0.25">
      <c r="A28" s="12" t="s">
        <v>23</v>
      </c>
      <c r="B28" s="13">
        <v>1401853.6785299999</v>
      </c>
      <c r="C28" s="13">
        <v>1517881.7274799999</v>
      </c>
      <c r="D28" s="14">
        <f t="shared" si="0"/>
        <v>8.2767588891066239</v>
      </c>
      <c r="E28" s="14">
        <f t="shared" si="3"/>
        <v>11.41725878152497</v>
      </c>
      <c r="F28" s="13">
        <v>12871966.5441</v>
      </c>
      <c r="G28" s="13">
        <v>13404562.78145</v>
      </c>
      <c r="H28" s="14">
        <f t="shared" si="1"/>
        <v>4.1376446677770549</v>
      </c>
      <c r="I28" s="14">
        <f t="shared" si="4"/>
        <v>11.338166991332896</v>
      </c>
      <c r="J28" s="13">
        <v>17481018.431000002</v>
      </c>
      <c r="K28" s="13">
        <v>17963771.163000003</v>
      </c>
      <c r="L28" s="14">
        <f t="shared" si="2"/>
        <v>2.7615824209870414</v>
      </c>
      <c r="M28" s="14">
        <f t="shared" si="5"/>
        <v>11.39436124725875</v>
      </c>
    </row>
    <row r="29" spans="1:13" ht="15.6" x14ac:dyDescent="0.3">
      <c r="A29" s="10" t="s">
        <v>24</v>
      </c>
      <c r="B29" s="66">
        <v>7698930.3070599996</v>
      </c>
      <c r="C29" s="66">
        <v>8254348.6776299998</v>
      </c>
      <c r="D29" s="64">
        <f t="shared" si="0"/>
        <v>7.2142278007202618</v>
      </c>
      <c r="E29" s="64">
        <f t="shared" si="3"/>
        <v>62.087864435855323</v>
      </c>
      <c r="F29" s="66">
        <v>65944249.807439998</v>
      </c>
      <c r="G29" s="66">
        <v>70087909.756909996</v>
      </c>
      <c r="H29" s="64">
        <f t="shared" si="1"/>
        <v>6.2835803903595249</v>
      </c>
      <c r="I29" s="64">
        <f t="shared" si="4"/>
        <v>59.283427430921009</v>
      </c>
      <c r="J29" s="66">
        <v>87796575.551999971</v>
      </c>
      <c r="K29" s="66">
        <v>93206121.197999999</v>
      </c>
      <c r="L29" s="64">
        <f t="shared" si="2"/>
        <v>6.1614540339287762</v>
      </c>
      <c r="M29" s="64">
        <f t="shared" si="5"/>
        <v>59.120337581077955</v>
      </c>
    </row>
    <row r="30" spans="1:13" ht="13.8" x14ac:dyDescent="0.25">
      <c r="A30" s="12" t="s">
        <v>25</v>
      </c>
      <c r="B30" s="13">
        <v>1514552.2583999999</v>
      </c>
      <c r="C30" s="13">
        <v>1669815.0367099999</v>
      </c>
      <c r="D30" s="14">
        <f t="shared" si="0"/>
        <v>10.251397893264002</v>
      </c>
      <c r="E30" s="14">
        <f t="shared" si="3"/>
        <v>12.56007635262273</v>
      </c>
      <c r="F30" s="13">
        <v>12947136.96123</v>
      </c>
      <c r="G30" s="13">
        <v>14377292.64329</v>
      </c>
      <c r="H30" s="14">
        <f t="shared" si="1"/>
        <v>11.046115340731919</v>
      </c>
      <c r="I30" s="14">
        <f t="shared" si="4"/>
        <v>12.160944562732736</v>
      </c>
      <c r="J30" s="13">
        <v>17027744.144000001</v>
      </c>
      <c r="K30" s="13">
        <v>18790236.965</v>
      </c>
      <c r="L30" s="14">
        <f t="shared" si="2"/>
        <v>10.350712379132389</v>
      </c>
      <c r="M30" s="14">
        <f t="shared" si="5"/>
        <v>11.918585800168312</v>
      </c>
    </row>
    <row r="31" spans="1:13" ht="13.8" x14ac:dyDescent="0.25">
      <c r="A31" s="12" t="s">
        <v>26</v>
      </c>
      <c r="B31" s="13">
        <v>1955643.44936</v>
      </c>
      <c r="C31" s="13">
        <v>1959784.2627099999</v>
      </c>
      <c r="D31" s="14">
        <f t="shared" si="0"/>
        <v>0.21173662056624215</v>
      </c>
      <c r="E31" s="14">
        <f t="shared" si="3"/>
        <v>14.741177575454415</v>
      </c>
      <c r="F31" s="13">
        <v>15713944.58743</v>
      </c>
      <c r="G31" s="13">
        <v>16930624.547869999</v>
      </c>
      <c r="H31" s="14">
        <f t="shared" si="1"/>
        <v>7.7426769177565582</v>
      </c>
      <c r="I31" s="14">
        <f t="shared" si="4"/>
        <v>14.320664651364712</v>
      </c>
      <c r="J31" s="13">
        <v>20739807.388999999</v>
      </c>
      <c r="K31" s="13">
        <v>22519730.423999999</v>
      </c>
      <c r="L31" s="14">
        <f t="shared" si="2"/>
        <v>8.5821579806186516</v>
      </c>
      <c r="M31" s="14">
        <f t="shared" si="5"/>
        <v>14.284191293332354</v>
      </c>
    </row>
    <row r="32" spans="1:13" ht="13.8" x14ac:dyDescent="0.25">
      <c r="A32" s="12" t="s">
        <v>27</v>
      </c>
      <c r="B32" s="13">
        <v>129271.49429</v>
      </c>
      <c r="C32" s="13">
        <v>82221.244529999996</v>
      </c>
      <c r="D32" s="14">
        <f t="shared" si="0"/>
        <v>-36.39646158529758</v>
      </c>
      <c r="E32" s="14">
        <f t="shared" si="3"/>
        <v>0.61845479074088361</v>
      </c>
      <c r="F32" s="13">
        <v>961218.39485000004</v>
      </c>
      <c r="G32" s="13">
        <v>876986.89797000005</v>
      </c>
      <c r="H32" s="14">
        <f t="shared" si="1"/>
        <v>-8.7629926072257991</v>
      </c>
      <c r="I32" s="14">
        <f t="shared" si="4"/>
        <v>0.74179397422459492</v>
      </c>
      <c r="J32" s="13">
        <v>1170450.8120000002</v>
      </c>
      <c r="K32" s="13">
        <v>1079359.8929999999</v>
      </c>
      <c r="L32" s="14">
        <f t="shared" si="2"/>
        <v>-7.7825499428164111</v>
      </c>
      <c r="M32" s="14">
        <f t="shared" si="5"/>
        <v>0.68463444702390897</v>
      </c>
    </row>
    <row r="33" spans="1:13" ht="13.8" x14ac:dyDescent="0.25">
      <c r="A33" s="12" t="s">
        <v>187</v>
      </c>
      <c r="B33" s="13">
        <v>1034166.58711</v>
      </c>
      <c r="C33" s="13">
        <v>1093297.64002</v>
      </c>
      <c r="D33" s="14">
        <f t="shared" si="0"/>
        <v>5.7177493110895261</v>
      </c>
      <c r="E33" s="14">
        <f t="shared" si="3"/>
        <v>8.2236065270133789</v>
      </c>
      <c r="F33" s="13">
        <v>8397878.8749599997</v>
      </c>
      <c r="G33" s="13">
        <v>8929127.8801600002</v>
      </c>
      <c r="H33" s="14">
        <f t="shared" si="1"/>
        <v>6.3259903257717669</v>
      </c>
      <c r="I33" s="14">
        <f t="shared" si="4"/>
        <v>7.5526479037661725</v>
      </c>
      <c r="J33" s="13">
        <v>11447043.264999999</v>
      </c>
      <c r="K33" s="13">
        <v>12225254.805</v>
      </c>
      <c r="L33" s="14">
        <f t="shared" si="2"/>
        <v>6.7983628783812504</v>
      </c>
      <c r="M33" s="14">
        <f t="shared" si="5"/>
        <v>7.7544391054630024</v>
      </c>
    </row>
    <row r="34" spans="1:13" ht="13.8" x14ac:dyDescent="0.25">
      <c r="A34" s="12" t="s">
        <v>28</v>
      </c>
      <c r="B34" s="13">
        <v>480637.94566999999</v>
      </c>
      <c r="C34" s="13">
        <v>532652.24343000003</v>
      </c>
      <c r="D34" s="14">
        <f t="shared" si="0"/>
        <v>10.821929110797344</v>
      </c>
      <c r="E34" s="14">
        <f t="shared" si="3"/>
        <v>4.0065232973695402</v>
      </c>
      <c r="F34" s="13">
        <v>4240614.8740699999</v>
      </c>
      <c r="G34" s="13">
        <v>4527670.5275499998</v>
      </c>
      <c r="H34" s="14">
        <f t="shared" si="1"/>
        <v>6.7691988545164321</v>
      </c>
      <c r="I34" s="14">
        <f t="shared" si="4"/>
        <v>3.8297022707923891</v>
      </c>
      <c r="J34" s="13">
        <v>5634060.1780000012</v>
      </c>
      <c r="K34" s="13">
        <v>6081578.0639999993</v>
      </c>
      <c r="L34" s="14">
        <f t="shared" si="2"/>
        <v>7.9430796239535306</v>
      </c>
      <c r="M34" s="14">
        <f t="shared" si="5"/>
        <v>3.8575250589558219</v>
      </c>
    </row>
    <row r="35" spans="1:13" ht="13.8" x14ac:dyDescent="0.25">
      <c r="A35" s="12" t="s">
        <v>29</v>
      </c>
      <c r="B35" s="13">
        <v>593124.01731000002</v>
      </c>
      <c r="C35" s="13">
        <v>610786.598</v>
      </c>
      <c r="D35" s="14">
        <f t="shared" si="0"/>
        <v>2.9778899816104589</v>
      </c>
      <c r="E35" s="14">
        <f t="shared" si="3"/>
        <v>4.594237168419399</v>
      </c>
      <c r="F35" s="13">
        <v>5071109.5142299999</v>
      </c>
      <c r="G35" s="13">
        <v>5390578.4430600004</v>
      </c>
      <c r="H35" s="14">
        <f t="shared" si="1"/>
        <v>6.2997836653604384</v>
      </c>
      <c r="I35" s="14">
        <f t="shared" si="4"/>
        <v>4.5595876242881959</v>
      </c>
      <c r="J35" s="13">
        <v>6736129.6129999999</v>
      </c>
      <c r="K35" s="13">
        <v>7149308.2020000005</v>
      </c>
      <c r="L35" s="14">
        <f t="shared" si="2"/>
        <v>6.1337683913119889</v>
      </c>
      <c r="M35" s="14">
        <f t="shared" si="5"/>
        <v>4.5347827904513105</v>
      </c>
    </row>
    <row r="36" spans="1:13" ht="13.8" x14ac:dyDescent="0.25">
      <c r="A36" s="12" t="s">
        <v>30</v>
      </c>
      <c r="B36" s="13">
        <v>1018041.53373</v>
      </c>
      <c r="C36" s="13">
        <v>1089514.3879199999</v>
      </c>
      <c r="D36" s="14">
        <f t="shared" si="0"/>
        <v>7.0206226192099095</v>
      </c>
      <c r="E36" s="14">
        <f t="shared" si="3"/>
        <v>8.1951495217807242</v>
      </c>
      <c r="F36" s="13">
        <v>10456132.838129999</v>
      </c>
      <c r="G36" s="13">
        <v>10109559.53782</v>
      </c>
      <c r="H36" s="14">
        <f t="shared" si="1"/>
        <v>-3.3145456898382419</v>
      </c>
      <c r="I36" s="14">
        <f t="shared" si="4"/>
        <v>8.5511087618052297</v>
      </c>
      <c r="J36" s="13">
        <v>14189811.98</v>
      </c>
      <c r="K36" s="13">
        <v>13472116.703</v>
      </c>
      <c r="L36" s="14">
        <f t="shared" si="2"/>
        <v>-5.0578209070815374</v>
      </c>
      <c r="M36" s="14">
        <f t="shared" si="5"/>
        <v>8.545319525968317</v>
      </c>
    </row>
    <row r="37" spans="1:13" ht="13.8" x14ac:dyDescent="0.25">
      <c r="A37" s="15" t="s">
        <v>188</v>
      </c>
      <c r="B37" s="13">
        <v>264058.52211999998</v>
      </c>
      <c r="C37" s="13">
        <v>260027.64992</v>
      </c>
      <c r="D37" s="14">
        <f t="shared" si="0"/>
        <v>-1.526507142294834</v>
      </c>
      <c r="E37" s="14">
        <f t="shared" si="3"/>
        <v>1.9558855711487169</v>
      </c>
      <c r="F37" s="13">
        <v>2399817.97988</v>
      </c>
      <c r="G37" s="13">
        <v>2407645.09161</v>
      </c>
      <c r="H37" s="14">
        <f t="shared" si="1"/>
        <v>0.32615439152561848</v>
      </c>
      <c r="I37" s="14">
        <f t="shared" si="4"/>
        <v>2.0364917938475466</v>
      </c>
      <c r="J37" s="13">
        <v>3158832.639</v>
      </c>
      <c r="K37" s="13">
        <v>3160370.8629999999</v>
      </c>
      <c r="L37" s="14">
        <f t="shared" si="2"/>
        <v>4.8695963850965175E-2</v>
      </c>
      <c r="M37" s="14">
        <f t="shared" si="5"/>
        <v>2.0046128934498766</v>
      </c>
    </row>
    <row r="38" spans="1:13" ht="13.8" x14ac:dyDescent="0.25">
      <c r="A38" s="12" t="s">
        <v>31</v>
      </c>
      <c r="B38" s="13">
        <v>204095.25477999999</v>
      </c>
      <c r="C38" s="13">
        <v>405283.63666999998</v>
      </c>
      <c r="D38" s="14">
        <f t="shared" si="0"/>
        <v>98.575727351851754</v>
      </c>
      <c r="E38" s="14">
        <f t="shared" si="3"/>
        <v>3.0484774116499151</v>
      </c>
      <c r="F38" s="13">
        <v>1630642.8206799999</v>
      </c>
      <c r="G38" s="13">
        <v>1872629.6488399999</v>
      </c>
      <c r="H38" s="14">
        <f t="shared" si="1"/>
        <v>14.839965263459002</v>
      </c>
      <c r="I38" s="14">
        <f t="shared" si="4"/>
        <v>1.5839522718973955</v>
      </c>
      <c r="J38" s="13">
        <v>2223861.15</v>
      </c>
      <c r="K38" s="13">
        <v>2495483.2780000004</v>
      </c>
      <c r="L38" s="14">
        <f t="shared" si="2"/>
        <v>12.213987730304138</v>
      </c>
      <c r="M38" s="14">
        <f t="shared" si="5"/>
        <v>1.5828768746838571</v>
      </c>
    </row>
    <row r="39" spans="1:13" ht="13.8" x14ac:dyDescent="0.25">
      <c r="A39" s="12" t="s">
        <v>189</v>
      </c>
      <c r="B39" s="13">
        <v>114505.41776</v>
      </c>
      <c r="C39" s="13">
        <v>160586.73772</v>
      </c>
      <c r="D39" s="14">
        <f>(C39-B39)/B39*100</f>
        <v>40.24379008562294</v>
      </c>
      <c r="E39" s="14">
        <f t="shared" si="3"/>
        <v>1.2079072487907496</v>
      </c>
      <c r="F39" s="13">
        <v>986291.60698000004</v>
      </c>
      <c r="G39" s="13">
        <v>1211824.4093500001</v>
      </c>
      <c r="H39" s="14">
        <f t="shared" si="1"/>
        <v>22.866746586293658</v>
      </c>
      <c r="I39" s="14">
        <f t="shared" si="4"/>
        <v>1.0250142239922715</v>
      </c>
      <c r="J39" s="13">
        <v>1322667.193</v>
      </c>
      <c r="K39" s="13">
        <v>1614335.8730000001</v>
      </c>
      <c r="L39" s="14">
        <f t="shared" si="2"/>
        <v>22.051554733012885</v>
      </c>
      <c r="M39" s="14">
        <f t="shared" si="5"/>
        <v>1.0239679599825695</v>
      </c>
    </row>
    <row r="40" spans="1:13" ht="13.8" x14ac:dyDescent="0.25">
      <c r="A40" s="12" t="s">
        <v>32</v>
      </c>
      <c r="B40" s="13">
        <v>382215.22142999998</v>
      </c>
      <c r="C40" s="13">
        <v>381387.14688000001</v>
      </c>
      <c r="D40" s="14">
        <f>(C40-B40)/B40*100</f>
        <v>-0.21665137952953484</v>
      </c>
      <c r="E40" s="14">
        <f t="shared" si="3"/>
        <v>2.8687319130625797</v>
      </c>
      <c r="F40" s="13">
        <v>3056831.6651699999</v>
      </c>
      <c r="G40" s="13">
        <v>3367981.3573699999</v>
      </c>
      <c r="H40" s="14">
        <f t="shared" si="1"/>
        <v>10.178829791162084</v>
      </c>
      <c r="I40" s="14">
        <f t="shared" si="4"/>
        <v>2.8487863182230817</v>
      </c>
      <c r="J40" s="13">
        <v>4043402.4999999995</v>
      </c>
      <c r="K40" s="13">
        <v>4510344.4789999994</v>
      </c>
      <c r="L40" s="14">
        <f t="shared" si="2"/>
        <v>11.548243811987549</v>
      </c>
      <c r="M40" s="14">
        <f t="shared" si="5"/>
        <v>2.8608967391634454</v>
      </c>
    </row>
    <row r="41" spans="1:13" ht="13.8" x14ac:dyDescent="0.25">
      <c r="A41" s="12" t="s">
        <v>33</v>
      </c>
      <c r="B41" s="13">
        <v>8618.6051000000007</v>
      </c>
      <c r="C41" s="13">
        <v>8992.0931199999995</v>
      </c>
      <c r="D41" s="14">
        <f t="shared" si="0"/>
        <v>4.3335089108561062</v>
      </c>
      <c r="E41" s="14">
        <f t="shared" si="3"/>
        <v>6.763705780229376E-2</v>
      </c>
      <c r="F41" s="13">
        <v>82629.689830000003</v>
      </c>
      <c r="G41" s="13">
        <v>85988.772020000004</v>
      </c>
      <c r="H41" s="14">
        <f t="shared" si="1"/>
        <v>4.0652242516108705</v>
      </c>
      <c r="I41" s="14">
        <f t="shared" si="4"/>
        <v>7.2733073986688504E-2</v>
      </c>
      <c r="J41" s="13">
        <v>102764.68999999999</v>
      </c>
      <c r="K41" s="13">
        <v>108001.652</v>
      </c>
      <c r="L41" s="14">
        <f t="shared" si="2"/>
        <v>5.0960714229761361</v>
      </c>
      <c r="M41" s="14">
        <f t="shared" si="5"/>
        <v>6.8505094338064926E-2</v>
      </c>
    </row>
    <row r="42" spans="1:13" ht="15.6" x14ac:dyDescent="0.3">
      <c r="A42" s="67" t="s">
        <v>34</v>
      </c>
      <c r="B42" s="66">
        <v>441657.78347999998</v>
      </c>
      <c r="C42" s="66">
        <v>387553.42411000002</v>
      </c>
      <c r="D42" s="64">
        <f t="shared" si="0"/>
        <v>-12.250290019501042</v>
      </c>
      <c r="E42" s="64">
        <f t="shared" si="3"/>
        <v>2.9151136446421653</v>
      </c>
      <c r="F42" s="66">
        <v>3790253.0504700001</v>
      </c>
      <c r="G42" s="66">
        <v>3547664.2645399999</v>
      </c>
      <c r="H42" s="64">
        <f t="shared" si="1"/>
        <v>-6.4003321862617772</v>
      </c>
      <c r="I42" s="64">
        <f t="shared" si="4"/>
        <v>3.0007700002123912</v>
      </c>
      <c r="J42" s="66">
        <v>4954646.0669999998</v>
      </c>
      <c r="K42" s="66">
        <v>4792264.3609999996</v>
      </c>
      <c r="L42" s="64">
        <f t="shared" si="2"/>
        <v>-3.2773623747118856</v>
      </c>
      <c r="M42" s="64">
        <f t="shared" si="5"/>
        <v>3.0397175974979658</v>
      </c>
    </row>
    <row r="43" spans="1:13" ht="13.8" x14ac:dyDescent="0.25">
      <c r="A43" s="12" t="s">
        <v>35</v>
      </c>
      <c r="B43" s="13">
        <v>441657.78347999998</v>
      </c>
      <c r="C43" s="13">
        <v>387553.42411000002</v>
      </c>
      <c r="D43" s="14">
        <f t="shared" si="0"/>
        <v>-12.250290019501042</v>
      </c>
      <c r="E43" s="14">
        <f t="shared" si="3"/>
        <v>2.9151136446421653</v>
      </c>
      <c r="F43" s="13">
        <v>3790253.0504700001</v>
      </c>
      <c r="G43" s="13">
        <v>3547664.2645399999</v>
      </c>
      <c r="H43" s="14">
        <f t="shared" si="1"/>
        <v>-6.4003321862617772</v>
      </c>
      <c r="I43" s="14">
        <f t="shared" si="4"/>
        <v>3.0007700002123912</v>
      </c>
      <c r="J43" s="13">
        <v>4954646.0669999998</v>
      </c>
      <c r="K43" s="13">
        <v>4792264.3609999996</v>
      </c>
      <c r="L43" s="14">
        <f t="shared" si="2"/>
        <v>-3.2773623747118856</v>
      </c>
      <c r="M43" s="14">
        <f t="shared" si="5"/>
        <v>3.0397175974979658</v>
      </c>
    </row>
    <row r="44" spans="1:13" ht="15.6" x14ac:dyDescent="0.3">
      <c r="A44" s="10" t="s">
        <v>36</v>
      </c>
      <c r="B44" s="9">
        <v>12485604.84502</v>
      </c>
      <c r="C44" s="9">
        <v>13294624.88786</v>
      </c>
      <c r="D44" s="11">
        <f t="shared" si="0"/>
        <v>6.4796223561623085</v>
      </c>
      <c r="E44" s="11">
        <f t="shared" si="3"/>
        <v>100</v>
      </c>
      <c r="F44" s="16">
        <v>106831233.47352999</v>
      </c>
      <c r="G44" s="16">
        <v>112860797.33372</v>
      </c>
      <c r="H44" s="17">
        <f t="shared" si="1"/>
        <v>5.6440084647005158</v>
      </c>
      <c r="I44" s="17">
        <f t="shared" si="4"/>
        <v>95.462611336755216</v>
      </c>
      <c r="J44" s="16">
        <v>143036358.35100001</v>
      </c>
      <c r="K44" s="16">
        <v>151424709.037</v>
      </c>
      <c r="L44" s="17">
        <f t="shared" si="2"/>
        <v>5.864488429868743</v>
      </c>
      <c r="M44" s="17">
        <f t="shared" si="5"/>
        <v>96.048197278442714</v>
      </c>
    </row>
    <row r="45" spans="1:13" ht="15" x14ac:dyDescent="0.25">
      <c r="A45" s="68" t="s">
        <v>37</v>
      </c>
      <c r="B45" s="69"/>
      <c r="C45" s="69"/>
      <c r="D45" s="70"/>
      <c r="E45" s="70"/>
      <c r="F45" s="71">
        <f>(F46-F44)</f>
        <v>4966847.9704700112</v>
      </c>
      <c r="G45" s="71">
        <f>(G46-G44)</f>
        <v>5364333.6922800094</v>
      </c>
      <c r="H45" s="72">
        <f t="shared" si="1"/>
        <v>8.002776090051821</v>
      </c>
      <c r="I45" s="72">
        <f t="shared" si="4"/>
        <v>4.5373886632447782</v>
      </c>
      <c r="J45" s="71">
        <f>(J46-J44)</f>
        <v>8311021.4140000045</v>
      </c>
      <c r="K45" s="71">
        <f>(K46-K44)</f>
        <v>6230211.4380000234</v>
      </c>
      <c r="L45" s="72">
        <f t="shared" si="2"/>
        <v>-25.036753875941585</v>
      </c>
      <c r="M45" s="72">
        <f t="shared" si="5"/>
        <v>3.951802721557284</v>
      </c>
    </row>
    <row r="46" spans="1:13" s="19" customFormat="1" ht="22.5" customHeight="1" x14ac:dyDescent="0.4">
      <c r="A46" s="18" t="s">
        <v>38</v>
      </c>
      <c r="B46" s="73">
        <v>12485604.84502</v>
      </c>
      <c r="C46" s="73">
        <v>13294624.88786</v>
      </c>
      <c r="D46" s="74">
        <f>(C46-B46)/B46*100</f>
        <v>6.4796223561623085</v>
      </c>
      <c r="E46" s="74">
        <f t="shared" si="3"/>
        <v>100</v>
      </c>
      <c r="F46" s="75">
        <v>111798081.44400001</v>
      </c>
      <c r="G46" s="75">
        <v>118225131.02600001</v>
      </c>
      <c r="H46" s="76">
        <f>(G46-F46)/F46*100</f>
        <v>5.7488013201902133</v>
      </c>
      <c r="I46" s="76">
        <f t="shared" si="4"/>
        <v>100</v>
      </c>
      <c r="J46" s="75">
        <v>151347379.76500002</v>
      </c>
      <c r="K46" s="75">
        <v>157654920.47500002</v>
      </c>
      <c r="L46" s="76">
        <f>(K46-J46)/J46*100</f>
        <v>4.1675916159195143</v>
      </c>
      <c r="M46" s="76">
        <f t="shared" si="5"/>
        <v>100</v>
      </c>
    </row>
    <row r="47" spans="1:13" ht="20.25" hidden="1" customHeight="1" x14ac:dyDescent="0.25"/>
    <row r="49" spans="1:7" x14ac:dyDescent="0.25">
      <c r="A49" s="1" t="s">
        <v>185</v>
      </c>
    </row>
    <row r="50" spans="1:7" x14ac:dyDescent="0.25">
      <c r="A50" s="1" t="s">
        <v>216</v>
      </c>
      <c r="G50" s="20"/>
    </row>
    <row r="60" spans="1:7" x14ac:dyDescent="0.25">
      <c r="C60" s="140"/>
    </row>
  </sheetData>
  <mergeCells count="4">
    <mergeCell ref="B6:E6"/>
    <mergeCell ref="F6:I6"/>
    <mergeCell ref="J6:M6"/>
    <mergeCell ref="A5:M5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1"/>
  <sheetViews>
    <sheetView showGridLines="0" workbookViewId="0">
      <selection activeCell="D10" sqref="D10"/>
    </sheetView>
  </sheetViews>
  <sheetFormatPr defaultColWidth="9.109375" defaultRowHeight="13.2" x14ac:dyDescent="0.25"/>
  <cols>
    <col min="1" max="1" width="29.109375" customWidth="1"/>
    <col min="2" max="3" width="16" style="84" bestFit="1" customWidth="1"/>
    <col min="4" max="4" width="9.33203125" bestFit="1" customWidth="1"/>
  </cols>
  <sheetData>
    <row r="2" spans="1:4" ht="24.6" customHeight="1" x14ac:dyDescent="0.35">
      <c r="A2" s="147" t="s">
        <v>111</v>
      </c>
      <c r="B2" s="147"/>
      <c r="C2" s="147"/>
      <c r="D2" s="147"/>
    </row>
    <row r="3" spans="1:4" ht="15.6" x14ac:dyDescent="0.3">
      <c r="A3" s="146" t="s">
        <v>112</v>
      </c>
      <c r="B3" s="146"/>
      <c r="C3" s="146"/>
      <c r="D3" s="146"/>
    </row>
    <row r="5" spans="1:4" x14ac:dyDescent="0.25">
      <c r="A5" s="77" t="s">
        <v>113</v>
      </c>
      <c r="B5" s="78" t="s">
        <v>209</v>
      </c>
      <c r="C5" s="78" t="s">
        <v>210</v>
      </c>
      <c r="D5" s="79" t="s">
        <v>114</v>
      </c>
    </row>
    <row r="6" spans="1:4" x14ac:dyDescent="0.25">
      <c r="A6" s="80" t="s">
        <v>219</v>
      </c>
      <c r="B6" s="81">
        <v>25852</v>
      </c>
      <c r="C6" s="81">
        <v>64589</v>
      </c>
      <c r="D6" s="82">
        <f>(C6-B6)/B6</f>
        <v>1.4984140492031564</v>
      </c>
    </row>
    <row r="7" spans="1:4" x14ac:dyDescent="0.25">
      <c r="A7" s="80" t="s">
        <v>160</v>
      </c>
      <c r="B7" s="81">
        <v>219368</v>
      </c>
      <c r="C7" s="81">
        <v>481042</v>
      </c>
      <c r="D7" s="82">
        <f t="shared" ref="D7:D15" si="0">(C7-B7)/B7</f>
        <v>1.1928540169942745</v>
      </c>
    </row>
    <row r="8" spans="1:4" x14ac:dyDescent="0.25">
      <c r="A8" s="80" t="s">
        <v>220</v>
      </c>
      <c r="B8" s="81">
        <v>12894</v>
      </c>
      <c r="C8" s="81">
        <v>26842</v>
      </c>
      <c r="D8" s="82">
        <f t="shared" si="0"/>
        <v>1.0817434465642934</v>
      </c>
    </row>
    <row r="9" spans="1:4" x14ac:dyDescent="0.25">
      <c r="A9" s="80" t="s">
        <v>158</v>
      </c>
      <c r="B9" s="81">
        <v>183395</v>
      </c>
      <c r="C9" s="81">
        <v>356599</v>
      </c>
      <c r="D9" s="82">
        <f t="shared" si="0"/>
        <v>0.9444314185228605</v>
      </c>
    </row>
    <row r="10" spans="1:4" x14ac:dyDescent="0.25">
      <c r="A10" s="80" t="s">
        <v>200</v>
      </c>
      <c r="B10" s="81">
        <v>6282</v>
      </c>
      <c r="C10" s="81">
        <v>12121</v>
      </c>
      <c r="D10" s="82">
        <f t="shared" si="0"/>
        <v>0.92948105698822037</v>
      </c>
    </row>
    <row r="11" spans="1:4" x14ac:dyDescent="0.25">
      <c r="A11" s="80" t="s">
        <v>202</v>
      </c>
      <c r="B11" s="81">
        <v>12595</v>
      </c>
      <c r="C11" s="81">
        <v>24056</v>
      </c>
      <c r="D11" s="82">
        <f t="shared" si="0"/>
        <v>0.90996427153632398</v>
      </c>
    </row>
    <row r="12" spans="1:4" x14ac:dyDescent="0.25">
      <c r="A12" s="80" t="s">
        <v>201</v>
      </c>
      <c r="B12" s="81">
        <v>76144</v>
      </c>
      <c r="C12" s="81">
        <v>144752</v>
      </c>
      <c r="D12" s="82">
        <f t="shared" si="0"/>
        <v>0.90102962807312459</v>
      </c>
    </row>
    <row r="13" spans="1:4" x14ac:dyDescent="0.25">
      <c r="A13" s="80" t="s">
        <v>221</v>
      </c>
      <c r="B13" s="81">
        <v>10772</v>
      </c>
      <c r="C13" s="81">
        <v>20063</v>
      </c>
      <c r="D13" s="82">
        <f t="shared" si="0"/>
        <v>0.86251392499071666</v>
      </c>
    </row>
    <row r="14" spans="1:4" x14ac:dyDescent="0.25">
      <c r="A14" s="80" t="s">
        <v>222</v>
      </c>
      <c r="B14" s="81">
        <v>8890</v>
      </c>
      <c r="C14" s="81">
        <v>15669</v>
      </c>
      <c r="D14" s="82">
        <f t="shared" si="0"/>
        <v>0.76254218222722159</v>
      </c>
    </row>
    <row r="15" spans="1:4" x14ac:dyDescent="0.25">
      <c r="A15" s="80" t="s">
        <v>223</v>
      </c>
      <c r="B15" s="81">
        <v>31894</v>
      </c>
      <c r="C15" s="81">
        <v>52342</v>
      </c>
      <c r="D15" s="82">
        <f t="shared" si="0"/>
        <v>0.64112372233021886</v>
      </c>
    </row>
    <row r="16" spans="1:4" x14ac:dyDescent="0.25">
      <c r="A16" s="83" t="s">
        <v>115</v>
      </c>
      <c r="D16" s="138"/>
    </row>
    <row r="17" spans="1:4" x14ac:dyDescent="0.25">
      <c r="A17" s="85"/>
    </row>
    <row r="18" spans="1:4" ht="19.2" x14ac:dyDescent="0.35">
      <c r="A18" s="147" t="s">
        <v>116</v>
      </c>
      <c r="B18" s="147"/>
      <c r="C18" s="147"/>
      <c r="D18" s="147"/>
    </row>
    <row r="19" spans="1:4" ht="15.6" x14ac:dyDescent="0.3">
      <c r="A19" s="146" t="s">
        <v>117</v>
      </c>
      <c r="B19" s="146"/>
      <c r="C19" s="146"/>
      <c r="D19" s="146"/>
    </row>
    <row r="20" spans="1:4" x14ac:dyDescent="0.25">
      <c r="A20" s="37"/>
    </row>
    <row r="21" spans="1:4" x14ac:dyDescent="0.25">
      <c r="A21" s="77" t="s">
        <v>113</v>
      </c>
      <c r="B21" s="78" t="s">
        <v>209</v>
      </c>
      <c r="C21" s="78" t="s">
        <v>210</v>
      </c>
      <c r="D21" s="79" t="s">
        <v>114</v>
      </c>
    </row>
    <row r="22" spans="1:4" x14ac:dyDescent="0.25">
      <c r="A22" s="80" t="s">
        <v>71</v>
      </c>
      <c r="B22" s="81">
        <v>1147350</v>
      </c>
      <c r="C22" s="81">
        <v>1295540</v>
      </c>
      <c r="D22" s="82">
        <v>0.12915849566392121</v>
      </c>
    </row>
    <row r="23" spans="1:4" x14ac:dyDescent="0.25">
      <c r="A23" s="80" t="s">
        <v>73</v>
      </c>
      <c r="B23" s="81">
        <v>890023</v>
      </c>
      <c r="C23" s="81">
        <v>887097</v>
      </c>
      <c r="D23" s="82">
        <v>-3.2875554901390189E-3</v>
      </c>
    </row>
    <row r="24" spans="1:4" x14ac:dyDescent="0.25">
      <c r="A24" s="80" t="s">
        <v>72</v>
      </c>
      <c r="B24" s="81">
        <v>1012747</v>
      </c>
      <c r="C24" s="81">
        <v>875741</v>
      </c>
      <c r="D24" s="82">
        <v>-0.13528156587973106</v>
      </c>
    </row>
    <row r="25" spans="1:4" x14ac:dyDescent="0.25">
      <c r="A25" s="80" t="s">
        <v>77</v>
      </c>
      <c r="B25" s="81">
        <v>425086</v>
      </c>
      <c r="C25" s="81">
        <v>586785</v>
      </c>
      <c r="D25" s="82">
        <v>0.38039126200345341</v>
      </c>
    </row>
    <row r="26" spans="1:4" x14ac:dyDescent="0.25">
      <c r="A26" s="80" t="s">
        <v>75</v>
      </c>
      <c r="B26" s="81">
        <v>558951</v>
      </c>
      <c r="C26" s="81">
        <v>583275</v>
      </c>
      <c r="D26" s="82">
        <v>4.3517231385219811E-2</v>
      </c>
    </row>
    <row r="27" spans="1:4" x14ac:dyDescent="0.25">
      <c r="A27" s="80" t="s">
        <v>76</v>
      </c>
      <c r="B27" s="81">
        <v>577690</v>
      </c>
      <c r="C27" s="81">
        <v>542247</v>
      </c>
      <c r="D27" s="82">
        <v>-6.1352974778860633E-2</v>
      </c>
    </row>
    <row r="28" spans="1:4" x14ac:dyDescent="0.25">
      <c r="A28" s="80" t="s">
        <v>74</v>
      </c>
      <c r="B28" s="81">
        <v>621631</v>
      </c>
      <c r="C28" s="81">
        <v>533736</v>
      </c>
      <c r="D28" s="82">
        <v>-0.14139417114011366</v>
      </c>
    </row>
    <row r="29" spans="1:4" x14ac:dyDescent="0.25">
      <c r="A29" s="80" t="s">
        <v>160</v>
      </c>
      <c r="B29" s="81">
        <v>219368</v>
      </c>
      <c r="C29" s="81">
        <v>481042</v>
      </c>
      <c r="D29" s="82">
        <v>1.1928540169942745</v>
      </c>
    </row>
    <row r="30" spans="1:4" x14ac:dyDescent="0.25">
      <c r="A30" s="80" t="s">
        <v>78</v>
      </c>
      <c r="B30" s="81">
        <v>374379</v>
      </c>
      <c r="C30" s="81">
        <v>428269</v>
      </c>
      <c r="D30" s="82">
        <v>0.14394503965233094</v>
      </c>
    </row>
    <row r="31" spans="1:4" x14ac:dyDescent="0.25">
      <c r="A31" s="80" t="s">
        <v>158</v>
      </c>
      <c r="B31" s="81">
        <v>183395</v>
      </c>
      <c r="C31" s="81">
        <v>356599</v>
      </c>
      <c r="D31" s="82">
        <v>0.9444314185228605</v>
      </c>
    </row>
    <row r="32" spans="1:4" x14ac:dyDescent="0.25">
      <c r="A32" s="85"/>
      <c r="B32" s="141"/>
    </row>
    <row r="33" spans="1:4" ht="19.2" x14ac:dyDescent="0.35">
      <c r="A33" s="148" t="s">
        <v>118</v>
      </c>
      <c r="B33" s="148"/>
      <c r="C33" s="147"/>
      <c r="D33" s="147"/>
    </row>
    <row r="34" spans="1:4" ht="15.6" x14ac:dyDescent="0.3">
      <c r="A34" s="146" t="s">
        <v>119</v>
      </c>
      <c r="B34" s="146"/>
      <c r="C34" s="146"/>
      <c r="D34" s="146"/>
    </row>
    <row r="36" spans="1:4" x14ac:dyDescent="0.25">
      <c r="A36" s="77" t="s">
        <v>120</v>
      </c>
      <c r="B36" s="78" t="s">
        <v>209</v>
      </c>
      <c r="C36" s="78" t="s">
        <v>210</v>
      </c>
      <c r="D36" s="79" t="s">
        <v>114</v>
      </c>
    </row>
    <row r="37" spans="1:4" x14ac:dyDescent="0.25">
      <c r="A37" s="80" t="s">
        <v>101</v>
      </c>
      <c r="B37" s="81">
        <v>1955643.44936</v>
      </c>
      <c r="C37" s="81">
        <v>1959784.2627099999</v>
      </c>
      <c r="D37" s="82">
        <v>2.1173662056624214E-3</v>
      </c>
    </row>
    <row r="38" spans="1:4" x14ac:dyDescent="0.25">
      <c r="A38" s="80" t="s">
        <v>191</v>
      </c>
      <c r="B38" s="81">
        <v>1514552.2583999999</v>
      </c>
      <c r="C38" s="81">
        <v>1669815.0367099999</v>
      </c>
      <c r="D38" s="82">
        <v>0.10251397893264003</v>
      </c>
    </row>
    <row r="39" spans="1:4" x14ac:dyDescent="0.25">
      <c r="A39" s="80" t="s">
        <v>137</v>
      </c>
      <c r="B39" s="81">
        <v>1401853.6785299999</v>
      </c>
      <c r="C39" s="81">
        <v>1517881.7274799999</v>
      </c>
      <c r="D39" s="82">
        <v>8.2767588891066238E-2</v>
      </c>
    </row>
    <row r="40" spans="1:4" x14ac:dyDescent="0.25">
      <c r="A40" s="80" t="s">
        <v>193</v>
      </c>
      <c r="B40" s="81">
        <v>1034166.58711</v>
      </c>
      <c r="C40" s="81">
        <v>1093297.64002</v>
      </c>
      <c r="D40" s="82">
        <v>5.7177493110895261E-2</v>
      </c>
    </row>
    <row r="41" spans="1:4" x14ac:dyDescent="0.25">
      <c r="A41" s="80" t="s">
        <v>105</v>
      </c>
      <c r="B41" s="81">
        <v>1018041.53373</v>
      </c>
      <c r="C41" s="81">
        <v>1089514.3879199999</v>
      </c>
      <c r="D41" s="82">
        <v>7.0206226192099097E-2</v>
      </c>
    </row>
    <row r="42" spans="1:4" x14ac:dyDescent="0.25">
      <c r="A42" s="80" t="s">
        <v>97</v>
      </c>
      <c r="B42" s="81">
        <v>753895.30068999995</v>
      </c>
      <c r="C42" s="81">
        <v>821506</v>
      </c>
      <c r="D42" s="82">
        <v>8.9681815562611428E-2</v>
      </c>
    </row>
    <row r="43" spans="1:4" x14ac:dyDescent="0.25">
      <c r="A43" s="80" t="s">
        <v>139</v>
      </c>
      <c r="B43" s="81">
        <v>593124.01731000002</v>
      </c>
      <c r="C43" s="81">
        <v>610786.598</v>
      </c>
      <c r="D43" s="82">
        <v>2.9778899816104588E-2</v>
      </c>
    </row>
    <row r="44" spans="1:4" x14ac:dyDescent="0.25">
      <c r="A44" s="80" t="s">
        <v>138</v>
      </c>
      <c r="B44" s="81">
        <v>552548.78917999996</v>
      </c>
      <c r="C44" s="81">
        <v>554511.14636000001</v>
      </c>
      <c r="D44" s="82">
        <v>3.5514640850308455E-3</v>
      </c>
    </row>
    <row r="45" spans="1:4" x14ac:dyDescent="0.25">
      <c r="A45" s="80" t="s">
        <v>103</v>
      </c>
      <c r="B45" s="81">
        <v>480637.94566999999</v>
      </c>
      <c r="C45" s="81">
        <v>532652.24343000003</v>
      </c>
      <c r="D45" s="82">
        <v>0.10821929110797343</v>
      </c>
    </row>
    <row r="46" spans="1:4" x14ac:dyDescent="0.25">
      <c r="A46" s="80" t="s">
        <v>106</v>
      </c>
      <c r="B46" s="81">
        <v>204095.25477999999</v>
      </c>
      <c r="C46" s="81">
        <v>405283.63666999998</v>
      </c>
      <c r="D46" s="82">
        <v>0.98575727351851761</v>
      </c>
    </row>
    <row r="48" spans="1:4" ht="19.2" x14ac:dyDescent="0.35">
      <c r="A48" s="147" t="s">
        <v>121</v>
      </c>
      <c r="B48" s="147"/>
      <c r="C48" s="147"/>
      <c r="D48" s="147"/>
    </row>
    <row r="49" spans="1:4" ht="15.6" x14ac:dyDescent="0.3">
      <c r="A49" s="146" t="s">
        <v>122</v>
      </c>
      <c r="B49" s="146"/>
      <c r="C49" s="146"/>
      <c r="D49" s="146"/>
    </row>
    <row r="51" spans="1:4" x14ac:dyDescent="0.25">
      <c r="A51" s="77" t="s">
        <v>120</v>
      </c>
      <c r="B51" s="78" t="s">
        <v>209</v>
      </c>
      <c r="C51" s="78" t="s">
        <v>210</v>
      </c>
      <c r="D51" s="79" t="s">
        <v>114</v>
      </c>
    </row>
    <row r="52" spans="1:4" x14ac:dyDescent="0.25">
      <c r="A52" s="80" t="s">
        <v>106</v>
      </c>
      <c r="B52" s="81">
        <v>204095.25477999999</v>
      </c>
      <c r="C52" s="81">
        <v>405283.63666999998</v>
      </c>
      <c r="D52" s="82">
        <v>0.98575727351851761</v>
      </c>
    </row>
    <row r="53" spans="1:4" x14ac:dyDescent="0.25">
      <c r="A53" s="80" t="s">
        <v>203</v>
      </c>
      <c r="B53" s="81">
        <v>52908.788740000004</v>
      </c>
      <c r="C53" s="81">
        <v>101496.20688</v>
      </c>
      <c r="D53" s="82">
        <v>0.91832414419396879</v>
      </c>
    </row>
    <row r="54" spans="1:4" x14ac:dyDescent="0.25">
      <c r="A54" s="80" t="s">
        <v>107</v>
      </c>
      <c r="B54" s="81">
        <v>114505.41776</v>
      </c>
      <c r="C54" s="81">
        <v>160586.73772</v>
      </c>
      <c r="D54" s="82">
        <v>0.40243790085622938</v>
      </c>
    </row>
    <row r="55" spans="1:4" x14ac:dyDescent="0.25">
      <c r="A55" s="80" t="s">
        <v>204</v>
      </c>
      <c r="B55" s="81">
        <v>126573.58198</v>
      </c>
      <c r="C55" s="81">
        <v>162411.41977000001</v>
      </c>
      <c r="D55" s="82">
        <v>0.28313837081471527</v>
      </c>
    </row>
    <row r="56" spans="1:4" x14ac:dyDescent="0.25">
      <c r="A56" s="80" t="s">
        <v>198</v>
      </c>
      <c r="B56" s="81">
        <v>182023.92528</v>
      </c>
      <c r="C56" s="81">
        <v>222389.82905999999</v>
      </c>
      <c r="D56" s="82">
        <v>0.22176152787556233</v>
      </c>
    </row>
    <row r="57" spans="1:4" x14ac:dyDescent="0.25">
      <c r="A57" s="80" t="s">
        <v>95</v>
      </c>
      <c r="B57" s="81">
        <v>171162.83981999999</v>
      </c>
      <c r="C57" s="81">
        <v>192717.94268000001</v>
      </c>
      <c r="D57" s="82">
        <v>0.12593330937175387</v>
      </c>
    </row>
    <row r="58" spans="1:4" x14ac:dyDescent="0.25">
      <c r="A58" s="80" t="s">
        <v>103</v>
      </c>
      <c r="B58" s="81">
        <v>480637.94566999999</v>
      </c>
      <c r="C58" s="81">
        <v>532652.24343000003</v>
      </c>
      <c r="D58" s="82">
        <v>0.10821929110797343</v>
      </c>
    </row>
    <row r="59" spans="1:4" x14ac:dyDescent="0.25">
      <c r="A59" s="80" t="s">
        <v>191</v>
      </c>
      <c r="B59" s="81">
        <v>1514552.2583999999</v>
      </c>
      <c r="C59" s="81">
        <v>1669815.0367099999</v>
      </c>
      <c r="D59" s="82">
        <v>0.10251397893264003</v>
      </c>
    </row>
    <row r="60" spans="1:4" x14ac:dyDescent="0.25">
      <c r="A60" s="80" t="s">
        <v>224</v>
      </c>
      <c r="B60" s="81">
        <v>5359.9139100000002</v>
      </c>
      <c r="C60" s="81">
        <v>5878.6028699999997</v>
      </c>
      <c r="D60" s="82">
        <v>9.6771882666301906E-2</v>
      </c>
    </row>
    <row r="61" spans="1:4" x14ac:dyDescent="0.25">
      <c r="A61" s="80" t="s">
        <v>97</v>
      </c>
      <c r="B61" s="81">
        <v>753895.30068999995</v>
      </c>
      <c r="C61" s="81">
        <v>821506</v>
      </c>
      <c r="D61" s="82">
        <v>8.9681815562611428E-2</v>
      </c>
    </row>
    <row r="63" spans="1:4" ht="19.2" x14ac:dyDescent="0.35">
      <c r="A63" s="147" t="s">
        <v>124</v>
      </c>
      <c r="B63" s="147"/>
      <c r="C63" s="147"/>
      <c r="D63" s="147"/>
    </row>
    <row r="64" spans="1:4" ht="15.6" x14ac:dyDescent="0.3">
      <c r="A64" s="146" t="s">
        <v>125</v>
      </c>
      <c r="B64" s="146"/>
      <c r="C64" s="146"/>
      <c r="D64" s="146"/>
    </row>
    <row r="66" spans="1:4" x14ac:dyDescent="0.25">
      <c r="A66" s="77" t="s">
        <v>126</v>
      </c>
      <c r="B66" s="78" t="s">
        <v>209</v>
      </c>
      <c r="C66" s="78" t="s">
        <v>210</v>
      </c>
      <c r="D66" s="79" t="s">
        <v>114</v>
      </c>
    </row>
    <row r="67" spans="1:4" x14ac:dyDescent="0.25">
      <c r="A67" s="80" t="s">
        <v>127</v>
      </c>
      <c r="B67" s="81">
        <v>5517280</v>
      </c>
      <c r="C67" s="81">
        <v>6024002</v>
      </c>
      <c r="D67" s="82">
        <v>9.1842719600962797E-2</v>
      </c>
    </row>
    <row r="68" spans="1:4" x14ac:dyDescent="0.25">
      <c r="A68" s="80" t="s">
        <v>128</v>
      </c>
      <c r="B68" s="81">
        <v>1137899</v>
      </c>
      <c r="C68" s="81">
        <v>1139645</v>
      </c>
      <c r="D68" s="82">
        <v>1.5344068322408228E-3</v>
      </c>
    </row>
    <row r="69" spans="1:4" x14ac:dyDescent="0.25">
      <c r="A69" s="80" t="s">
        <v>129</v>
      </c>
      <c r="B69" s="81">
        <v>1001751</v>
      </c>
      <c r="C69" s="81">
        <v>1085475</v>
      </c>
      <c r="D69" s="82">
        <v>8.3577655525175418E-2</v>
      </c>
    </row>
    <row r="70" spans="1:4" x14ac:dyDescent="0.25">
      <c r="A70" s="80" t="s">
        <v>130</v>
      </c>
      <c r="B70" s="81">
        <v>734173</v>
      </c>
      <c r="C70" s="81">
        <v>722830</v>
      </c>
      <c r="D70" s="82">
        <v>-1.5450036980384732E-2</v>
      </c>
    </row>
    <row r="71" spans="1:4" x14ac:dyDescent="0.25">
      <c r="A71" s="80" t="s">
        <v>131</v>
      </c>
      <c r="B71" s="81">
        <v>643369</v>
      </c>
      <c r="C71" s="81">
        <v>643821</v>
      </c>
      <c r="D71" s="82">
        <v>7.0255172381634805E-4</v>
      </c>
    </row>
    <row r="72" spans="1:4" x14ac:dyDescent="0.25">
      <c r="A72" s="80" t="s">
        <v>132</v>
      </c>
      <c r="B72" s="81">
        <v>551571</v>
      </c>
      <c r="C72" s="81">
        <v>622622</v>
      </c>
      <c r="D72" s="82">
        <v>0.1288156919054845</v>
      </c>
    </row>
    <row r="73" spans="1:4" x14ac:dyDescent="0.25">
      <c r="A73" s="80" t="s">
        <v>133</v>
      </c>
      <c r="B73" s="81">
        <v>376105</v>
      </c>
      <c r="C73" s="81">
        <v>402185</v>
      </c>
      <c r="D73" s="82">
        <v>6.9342337910955718E-2</v>
      </c>
    </row>
    <row r="74" spans="1:4" x14ac:dyDescent="0.25">
      <c r="A74" s="80" t="s">
        <v>134</v>
      </c>
      <c r="B74" s="81">
        <v>282448</v>
      </c>
      <c r="C74" s="81">
        <v>276499</v>
      </c>
      <c r="D74" s="82">
        <v>-2.1062284031042881E-2</v>
      </c>
    </row>
    <row r="75" spans="1:4" x14ac:dyDescent="0.25">
      <c r="A75" s="80" t="s">
        <v>225</v>
      </c>
      <c r="B75" s="81">
        <v>216450</v>
      </c>
      <c r="C75" s="81">
        <v>227908</v>
      </c>
      <c r="D75" s="82">
        <v>5.2936012936012938E-2</v>
      </c>
    </row>
    <row r="76" spans="1:4" x14ac:dyDescent="0.25">
      <c r="A76" s="80" t="s">
        <v>226</v>
      </c>
      <c r="B76" s="81">
        <v>137013</v>
      </c>
      <c r="C76" s="81">
        <v>203529</v>
      </c>
      <c r="D76" s="82">
        <v>0.48547218147183113</v>
      </c>
    </row>
    <row r="78" spans="1:4" ht="19.2" x14ac:dyDescent="0.35">
      <c r="A78" s="147" t="s">
        <v>135</v>
      </c>
      <c r="B78" s="147"/>
      <c r="C78" s="147"/>
      <c r="D78" s="147"/>
    </row>
    <row r="79" spans="1:4" ht="15.6" x14ac:dyDescent="0.3">
      <c r="A79" s="146" t="s">
        <v>136</v>
      </c>
      <c r="B79" s="146"/>
      <c r="C79" s="146"/>
      <c r="D79" s="146"/>
    </row>
    <row r="81" spans="1:4" x14ac:dyDescent="0.25">
      <c r="A81" s="77" t="s">
        <v>126</v>
      </c>
      <c r="B81" s="78" t="s">
        <v>209</v>
      </c>
      <c r="C81" s="78" t="s">
        <v>210</v>
      </c>
      <c r="D81" s="79" t="s">
        <v>114</v>
      </c>
    </row>
    <row r="82" spans="1:4" x14ac:dyDescent="0.25">
      <c r="A82" s="80" t="s">
        <v>194</v>
      </c>
      <c r="B82" s="81">
        <v>6382</v>
      </c>
      <c r="C82" s="81">
        <v>27758</v>
      </c>
      <c r="D82" s="86">
        <f>(C82-B82)/B82</f>
        <v>3.3494202444374803</v>
      </c>
    </row>
    <row r="83" spans="1:4" x14ac:dyDescent="0.25">
      <c r="A83" s="80" t="s">
        <v>195</v>
      </c>
      <c r="B83" s="81">
        <v>48</v>
      </c>
      <c r="C83" s="81">
        <v>131</v>
      </c>
      <c r="D83" s="86">
        <f t="shared" ref="D83:D91" si="1">(C83-B83)/B83</f>
        <v>1.7291666666666667</v>
      </c>
    </row>
    <row r="84" spans="1:4" x14ac:dyDescent="0.25">
      <c r="A84" s="80" t="s">
        <v>206</v>
      </c>
      <c r="B84" s="81">
        <v>14652</v>
      </c>
      <c r="C84" s="81">
        <v>36230</v>
      </c>
      <c r="D84" s="86">
        <f t="shared" si="1"/>
        <v>1.4726999726999728</v>
      </c>
    </row>
    <row r="85" spans="1:4" x14ac:dyDescent="0.25">
      <c r="A85" s="80" t="s">
        <v>205</v>
      </c>
      <c r="B85" s="81">
        <v>3755</v>
      </c>
      <c r="C85" s="81">
        <v>7427</v>
      </c>
      <c r="D85" s="86">
        <f t="shared" si="1"/>
        <v>0.97789613848202395</v>
      </c>
    </row>
    <row r="86" spans="1:4" x14ac:dyDescent="0.25">
      <c r="A86" s="80" t="s">
        <v>227</v>
      </c>
      <c r="B86" s="81">
        <v>11226</v>
      </c>
      <c r="C86" s="81">
        <v>20358</v>
      </c>
      <c r="D86" s="86">
        <f t="shared" si="1"/>
        <v>0.81346873329770175</v>
      </c>
    </row>
    <row r="87" spans="1:4" x14ac:dyDescent="0.25">
      <c r="A87" s="80" t="s">
        <v>228</v>
      </c>
      <c r="B87" s="81">
        <v>48</v>
      </c>
      <c r="C87" s="81">
        <v>85</v>
      </c>
      <c r="D87" s="86">
        <f t="shared" si="1"/>
        <v>0.77083333333333337</v>
      </c>
    </row>
    <row r="88" spans="1:4" x14ac:dyDescent="0.25">
      <c r="A88" s="80" t="s">
        <v>229</v>
      </c>
      <c r="B88" s="81">
        <v>5010</v>
      </c>
      <c r="C88" s="81">
        <v>7598</v>
      </c>
      <c r="D88" s="86">
        <f t="shared" si="1"/>
        <v>0.51656686626746506</v>
      </c>
    </row>
    <row r="89" spans="1:4" x14ac:dyDescent="0.25">
      <c r="A89" s="80" t="s">
        <v>226</v>
      </c>
      <c r="B89" s="81">
        <v>137013</v>
      </c>
      <c r="C89" s="81">
        <v>203529</v>
      </c>
      <c r="D89" s="86">
        <f t="shared" si="1"/>
        <v>0.48547218147183113</v>
      </c>
    </row>
    <row r="90" spans="1:4" x14ac:dyDescent="0.25">
      <c r="A90" s="80" t="s">
        <v>230</v>
      </c>
      <c r="B90" s="81">
        <v>4334</v>
      </c>
      <c r="C90" s="81">
        <v>6248</v>
      </c>
      <c r="D90" s="86">
        <f t="shared" si="1"/>
        <v>0.44162436548223349</v>
      </c>
    </row>
    <row r="91" spans="1:4" x14ac:dyDescent="0.25">
      <c r="A91" s="80" t="s">
        <v>231</v>
      </c>
      <c r="B91" s="81">
        <v>3315</v>
      </c>
      <c r="C91" s="81">
        <v>4758</v>
      </c>
      <c r="D91" s="86">
        <f t="shared" si="1"/>
        <v>0.43529411764705883</v>
      </c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showGridLines="0" topLeftCell="A19" zoomScale="70" zoomScaleNormal="70" workbookViewId="0">
      <selection activeCell="P47" sqref="P47"/>
    </sheetView>
  </sheetViews>
  <sheetFormatPr defaultColWidth="9.109375" defaultRowHeight="13.2" x14ac:dyDescent="0.25"/>
  <cols>
    <col min="1" max="1" width="44.6640625" style="21" customWidth="1"/>
    <col min="2" max="2" width="16" style="24" customWidth="1"/>
    <col min="3" max="3" width="16" style="21" customWidth="1"/>
    <col min="4" max="4" width="10.33203125" style="21" customWidth="1"/>
    <col min="5" max="5" width="13.88671875" style="21" bestFit="1" customWidth="1"/>
    <col min="6" max="7" width="14.88671875" style="21" bestFit="1" customWidth="1"/>
    <col min="8" max="8" width="9.5546875" style="21" bestFit="1" customWidth="1"/>
    <col min="9" max="9" width="13.88671875" style="21" bestFit="1" customWidth="1"/>
    <col min="10" max="11" width="14.109375" style="21" bestFit="1" customWidth="1"/>
    <col min="12" max="12" width="9.5546875" style="21" bestFit="1" customWidth="1"/>
    <col min="13" max="13" width="9.33203125" style="21" customWidth="1"/>
    <col min="14" max="16384" width="9.109375" style="21"/>
  </cols>
  <sheetData>
    <row r="1" spans="1:13" ht="24.6" x14ac:dyDescent="0.4">
      <c r="B1" s="2" t="s">
        <v>211</v>
      </c>
      <c r="C1" s="22"/>
      <c r="D1" s="23"/>
    </row>
    <row r="2" spans="1:13" x14ac:dyDescent="0.25">
      <c r="D2" s="23"/>
    </row>
    <row r="3" spans="1:13" x14ac:dyDescent="0.25">
      <c r="D3" s="23"/>
    </row>
    <row r="4" spans="1:13" x14ac:dyDescent="0.25">
      <c r="B4" s="25"/>
      <c r="C4" s="23"/>
      <c r="D4" s="23"/>
      <c r="E4" s="23"/>
      <c r="F4" s="23"/>
      <c r="G4" s="23"/>
      <c r="H4" s="23"/>
      <c r="I4" s="23"/>
    </row>
    <row r="5" spans="1:13" ht="24.6" x14ac:dyDescent="0.25">
      <c r="A5" s="149" t="s">
        <v>39</v>
      </c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1"/>
    </row>
    <row r="6" spans="1:13" ht="17.399999999999999" x14ac:dyDescent="0.25">
      <c r="A6" s="91"/>
      <c r="B6" s="142" t="s">
        <v>67</v>
      </c>
      <c r="C6" s="142"/>
      <c r="D6" s="142"/>
      <c r="E6" s="142"/>
      <c r="F6" s="142" t="s">
        <v>208</v>
      </c>
      <c r="G6" s="142"/>
      <c r="H6" s="142"/>
      <c r="I6" s="142"/>
      <c r="J6" s="142" t="s">
        <v>180</v>
      </c>
      <c r="K6" s="142"/>
      <c r="L6" s="142"/>
      <c r="M6" s="142"/>
    </row>
    <row r="7" spans="1:13" ht="28.2" x14ac:dyDescent="0.3">
      <c r="A7" s="92" t="s">
        <v>2</v>
      </c>
      <c r="B7" s="6">
        <v>2013</v>
      </c>
      <c r="C7" s="7">
        <v>2014</v>
      </c>
      <c r="D7" s="8" t="s">
        <v>181</v>
      </c>
      <c r="E7" s="8" t="s">
        <v>182</v>
      </c>
      <c r="F7" s="6">
        <v>2013</v>
      </c>
      <c r="G7" s="7">
        <v>2014</v>
      </c>
      <c r="H7" s="8" t="s">
        <v>181</v>
      </c>
      <c r="I7" s="8" t="s">
        <v>182</v>
      </c>
      <c r="J7" s="6" t="s">
        <v>183</v>
      </c>
      <c r="K7" s="7" t="s">
        <v>184</v>
      </c>
      <c r="L7" s="8" t="s">
        <v>181</v>
      </c>
      <c r="M7" s="8" t="s">
        <v>182</v>
      </c>
    </row>
    <row r="8" spans="1:13" ht="16.8" x14ac:dyDescent="0.3">
      <c r="A8" s="93" t="s">
        <v>3</v>
      </c>
      <c r="B8" s="94">
        <f>'SEKTÖR (U S D)'!B8*2.0171</f>
        <v>3693867.8875939371</v>
      </c>
      <c r="C8" s="94">
        <f>'SEKTÖR (U S D)'!C8*2.2036</f>
        <v>4203219.0380439833</v>
      </c>
      <c r="D8" s="95">
        <f t="shared" ref="D8:D43" si="0">(C8-B8)/B8*100</f>
        <v>13.789100367144441</v>
      </c>
      <c r="E8" s="95">
        <f t="shared" ref="E8:E43" si="1">C8/C$46*100</f>
        <v>14.34739882117151</v>
      </c>
      <c r="F8" s="94">
        <f>'SEKTÖR (U S D)'!F8*1.8738</f>
        <v>28233534.063406624</v>
      </c>
      <c r="G8" s="94">
        <f>'SEKTÖR (U S D)'!G8*2.1562</f>
        <v>34476355.712948635</v>
      </c>
      <c r="H8" s="95">
        <f t="shared" ref="H8:H43" si="2">(G8-F8)/F8*100</f>
        <v>22.111371660104389</v>
      </c>
      <c r="I8" s="95">
        <f t="shared" ref="I8:I46" si="3">G8/G$46*100</f>
        <v>13.524540140998973</v>
      </c>
      <c r="J8" s="94">
        <f>'SEKTÖR (U S D)'!J8*1.8421</f>
        <v>37890393.8222121</v>
      </c>
      <c r="K8" s="94">
        <f>'SEKTÖR (U S D)'!K8*2.1295</f>
        <v>47409134.904330507</v>
      </c>
      <c r="L8" s="95">
        <f t="shared" ref="L8:L43" si="4">(K8-J8)/J8*100</f>
        <v>25.121779221355922</v>
      </c>
      <c r="M8" s="95">
        <f t="shared" ref="M8:M46" si="5">K8/K$46*100</f>
        <v>14.121370783685968</v>
      </c>
    </row>
    <row r="9" spans="1:13" s="26" customFormat="1" ht="15.6" x14ac:dyDescent="0.3">
      <c r="A9" s="96" t="s">
        <v>4</v>
      </c>
      <c r="B9" s="97">
        <f>'SEKTÖR (U S D)'!B9*2.0171</f>
        <v>2537504.6215041783</v>
      </c>
      <c r="C9" s="97">
        <f>'SEKTÖR (U S D)'!C9*2.2036</f>
        <v>2920680.7749402076</v>
      </c>
      <c r="D9" s="98">
        <f t="shared" si="0"/>
        <v>15.100510564149857</v>
      </c>
      <c r="E9" s="98">
        <f t="shared" si="1"/>
        <v>9.9695427547587485</v>
      </c>
      <c r="F9" s="97">
        <f>'SEKTÖR (U S D)'!F9*1.8738</f>
        <v>19540826.830723625</v>
      </c>
      <c r="G9" s="97">
        <f>'SEKTÖR (U S D)'!G9*2.1562</f>
        <v>23532909.965103593</v>
      </c>
      <c r="H9" s="98">
        <f t="shared" si="2"/>
        <v>20.429448400327161</v>
      </c>
      <c r="I9" s="98">
        <f t="shared" si="3"/>
        <v>9.2315959409254411</v>
      </c>
      <c r="J9" s="97">
        <f>'SEKTÖR (U S D)'!J9*1.8421</f>
        <v>26534084.538639598</v>
      </c>
      <c r="K9" s="97">
        <f>'SEKTÖR (U S D)'!K9*2.1295</f>
        <v>32756150.179989502</v>
      </c>
      <c r="L9" s="98">
        <f t="shared" si="4"/>
        <v>23.449332243926399</v>
      </c>
      <c r="M9" s="98">
        <f t="shared" si="5"/>
        <v>9.7568062161683056</v>
      </c>
    </row>
    <row r="10" spans="1:13" ht="13.8" x14ac:dyDescent="0.25">
      <c r="A10" s="15" t="s">
        <v>5</v>
      </c>
      <c r="B10" s="99">
        <f>'SEKTÖR (U S D)'!B10*2.0171</f>
        <v>1114546.162654978</v>
      </c>
      <c r="C10" s="99">
        <f>'SEKTÖR (U S D)'!C10*2.2036</f>
        <v>1221920.762118896</v>
      </c>
      <c r="D10" s="100">
        <f t="shared" si="0"/>
        <v>9.6339302095966382</v>
      </c>
      <c r="E10" s="100">
        <f t="shared" si="1"/>
        <v>4.1709423999345212</v>
      </c>
      <c r="F10" s="99">
        <f>'SEKTÖR (U S D)'!F10*1.8738</f>
        <v>8818326.5671910327</v>
      </c>
      <c r="G10" s="99">
        <f>'SEKTÖR (U S D)'!G10*2.1562</f>
        <v>10572488.586702822</v>
      </c>
      <c r="H10" s="100">
        <f t="shared" si="2"/>
        <v>19.892232456418942</v>
      </c>
      <c r="I10" s="100">
        <f t="shared" si="3"/>
        <v>4.1474234536747261</v>
      </c>
      <c r="J10" s="99">
        <f>'SEKTÖR (U S D)'!J10*1.8421</f>
        <v>11590162.8948911</v>
      </c>
      <c r="K10" s="99">
        <f>'SEKTÖR (U S D)'!K10*2.1295</f>
        <v>14441885.085221998</v>
      </c>
      <c r="L10" s="100">
        <f t="shared" si="4"/>
        <v>24.604677399210036</v>
      </c>
      <c r="M10" s="100">
        <f t="shared" si="5"/>
        <v>4.3016860466942548</v>
      </c>
    </row>
    <row r="11" spans="1:13" ht="13.8" x14ac:dyDescent="0.25">
      <c r="A11" s="15" t="s">
        <v>6</v>
      </c>
      <c r="B11" s="99">
        <f>'SEKTÖR (U S D)'!B11*2.0171</f>
        <v>255311.57221185803</v>
      </c>
      <c r="C11" s="99">
        <f>'SEKTÖR (U S D)'!C11*2.2036</f>
        <v>357889.80460517196</v>
      </c>
      <c r="D11" s="100">
        <f t="shared" si="0"/>
        <v>40.177666646537396</v>
      </c>
      <c r="E11" s="100">
        <f t="shared" si="1"/>
        <v>1.2216322095579104</v>
      </c>
      <c r="F11" s="99">
        <f>'SEKTÖR (U S D)'!F11*1.8738</f>
        <v>2687661.2105542077</v>
      </c>
      <c r="G11" s="99">
        <f>'SEKTÖR (U S D)'!G11*2.1562</f>
        <v>3249095.8194312043</v>
      </c>
      <c r="H11" s="100">
        <f t="shared" si="2"/>
        <v>20.889337044129398</v>
      </c>
      <c r="I11" s="100">
        <f t="shared" si="3"/>
        <v>1.2745699457830262</v>
      </c>
      <c r="J11" s="99">
        <f>'SEKTÖR (U S D)'!J11*1.8421</f>
        <v>4056017.9431862994</v>
      </c>
      <c r="K11" s="99">
        <f>'SEKTÖR (U S D)'!K11*2.1295</f>
        <v>5160821.9677770007</v>
      </c>
      <c r="L11" s="100">
        <f t="shared" si="4"/>
        <v>27.238637502742328</v>
      </c>
      <c r="M11" s="100">
        <f t="shared" si="5"/>
        <v>1.5372117779123189</v>
      </c>
    </row>
    <row r="12" spans="1:13" ht="13.8" x14ac:dyDescent="0.25">
      <c r="A12" s="15" t="s">
        <v>7</v>
      </c>
      <c r="B12" s="99">
        <f>'SEKTÖR (U S D)'!B12*2.0171</f>
        <v>255953.22368326099</v>
      </c>
      <c r="C12" s="99">
        <f>'SEKTÖR (U S D)'!C12*2.2036</f>
        <v>296694.45894703997</v>
      </c>
      <c r="D12" s="100">
        <f t="shared" si="0"/>
        <v>15.917453461807444</v>
      </c>
      <c r="E12" s="100">
        <f t="shared" si="1"/>
        <v>1.0127461100684938</v>
      </c>
      <c r="F12" s="99">
        <f>'SEKTÖR (U S D)'!F12*1.8738</f>
        <v>1766184.407236944</v>
      </c>
      <c r="G12" s="99">
        <f>'SEKTÖR (U S D)'!G12*2.1562</f>
        <v>2249774.07718476</v>
      </c>
      <c r="H12" s="100">
        <f t="shared" si="2"/>
        <v>27.380474426470219</v>
      </c>
      <c r="I12" s="100">
        <f t="shared" si="3"/>
        <v>0.88255151061793835</v>
      </c>
      <c r="J12" s="99">
        <f>'SEKTÖR (U S D)'!J12*1.8421</f>
        <v>2387286.9286344</v>
      </c>
      <c r="K12" s="99">
        <f>'SEKTÖR (U S D)'!K12*2.1295</f>
        <v>3046934.2160195005</v>
      </c>
      <c r="L12" s="100">
        <f t="shared" si="4"/>
        <v>27.631671730487739</v>
      </c>
      <c r="M12" s="100">
        <f t="shared" si="5"/>
        <v>0.90756534378315912</v>
      </c>
    </row>
    <row r="13" spans="1:13" ht="13.8" x14ac:dyDescent="0.25">
      <c r="A13" s="15" t="s">
        <v>8</v>
      </c>
      <c r="B13" s="99">
        <f>'SEKTÖR (U S D)'!B13*2.0171</f>
        <v>316518.10908262804</v>
      </c>
      <c r="C13" s="99">
        <f>'SEKTÖR (U S D)'!C13*2.2036</f>
        <v>292987.71725700394</v>
      </c>
      <c r="D13" s="100">
        <f t="shared" si="0"/>
        <v>-7.4341376213268795</v>
      </c>
      <c r="E13" s="100">
        <f t="shared" si="1"/>
        <v>1.0000934024954049</v>
      </c>
      <c r="F13" s="99">
        <f>'SEKTÖR (U S D)'!F13*1.8738</f>
        <v>1853602.2785637539</v>
      </c>
      <c r="G13" s="99">
        <f>'SEKTÖR (U S D)'!G13*2.1562</f>
        <v>2092344.9274413581</v>
      </c>
      <c r="H13" s="100">
        <f t="shared" si="2"/>
        <v>12.879928539071047</v>
      </c>
      <c r="I13" s="100">
        <f t="shared" si="3"/>
        <v>0.82079449451114872</v>
      </c>
      <c r="J13" s="99">
        <f>'SEKTÖR (U S D)'!J13*1.8421</f>
        <v>2654356.8155754004</v>
      </c>
      <c r="K13" s="99">
        <f>'SEKTÖR (U S D)'!K13*2.1295</f>
        <v>3022650.7971009999</v>
      </c>
      <c r="L13" s="100">
        <f t="shared" si="4"/>
        <v>13.875074344357213</v>
      </c>
      <c r="M13" s="100">
        <f t="shared" si="5"/>
        <v>0.90033224064521522</v>
      </c>
    </row>
    <row r="14" spans="1:13" ht="13.8" x14ac:dyDescent="0.25">
      <c r="A14" s="15" t="s">
        <v>9</v>
      </c>
      <c r="B14" s="99">
        <f>'SEKTÖR (U S D)'!B14*2.0171</f>
        <v>415333.05345590704</v>
      </c>
      <c r="C14" s="99">
        <f>'SEKTÖR (U S D)'!C14*2.2036</f>
        <v>480615.40881138394</v>
      </c>
      <c r="D14" s="100">
        <f t="shared" si="0"/>
        <v>15.718073679008903</v>
      </c>
      <c r="E14" s="100">
        <f t="shared" si="1"/>
        <v>1.6405476106299357</v>
      </c>
      <c r="F14" s="99">
        <f>'SEKTÖR (U S D)'!F14*1.8738</f>
        <v>2284410.4696181878</v>
      </c>
      <c r="G14" s="99">
        <f>'SEKTÖR (U S D)'!G14*2.1562</f>
        <v>3106697.305293242</v>
      </c>
      <c r="H14" s="100">
        <f t="shared" si="2"/>
        <v>35.99558164398055</v>
      </c>
      <c r="I14" s="100">
        <f t="shared" si="3"/>
        <v>1.2187092151271421</v>
      </c>
      <c r="J14" s="99">
        <f>'SEKTÖR (U S D)'!J14*1.8421</f>
        <v>3272779.4010170996</v>
      </c>
      <c r="K14" s="99">
        <f>'SEKTÖR (U S D)'!K14*2.1295</f>
        <v>4241251.0284935003</v>
      </c>
      <c r="L14" s="100">
        <f t="shared" si="4"/>
        <v>29.591717277841074</v>
      </c>
      <c r="M14" s="100">
        <f t="shared" si="5"/>
        <v>1.2633067125334831</v>
      </c>
    </row>
    <row r="15" spans="1:13" ht="13.8" x14ac:dyDescent="0.25">
      <c r="A15" s="15" t="s">
        <v>10</v>
      </c>
      <c r="B15" s="99">
        <f>'SEKTÖR (U S D)'!B15*2.0171</f>
        <v>62308.700300231001</v>
      </c>
      <c r="C15" s="99">
        <f>'SEKTÖR (U S D)'!C15*2.2036</f>
        <v>33961.492435611995</v>
      </c>
      <c r="D15" s="100">
        <f t="shared" si="0"/>
        <v>-45.494782796029384</v>
      </c>
      <c r="E15" s="100">
        <f t="shared" si="1"/>
        <v>0.11592521639383235</v>
      </c>
      <c r="F15" s="99">
        <f>'SEKTÖR (U S D)'!F15*1.8738</f>
        <v>681452.03996791202</v>
      </c>
      <c r="G15" s="99">
        <f>'SEKTÖR (U S D)'!G15*2.1562</f>
        <v>373155.33940222597</v>
      </c>
      <c r="H15" s="100">
        <f t="shared" si="2"/>
        <v>-45.241144274834518</v>
      </c>
      <c r="I15" s="100">
        <f t="shared" si="3"/>
        <v>0.14638305766981166</v>
      </c>
      <c r="J15" s="99">
        <f>'SEKTÖR (U S D)'!J15*1.8421</f>
        <v>784019.81914749998</v>
      </c>
      <c r="K15" s="99">
        <f>'SEKTÖR (U S D)'!K15*2.1295</f>
        <v>530150.76493350009</v>
      </c>
      <c r="L15" s="100">
        <f t="shared" si="4"/>
        <v>-32.380438352954286</v>
      </c>
      <c r="M15" s="100">
        <f t="shared" si="5"/>
        <v>0.15791166698122683</v>
      </c>
    </row>
    <row r="16" spans="1:13" ht="13.8" x14ac:dyDescent="0.25">
      <c r="A16" s="15" t="s">
        <v>11</v>
      </c>
      <c r="B16" s="99">
        <f>'SEKTÖR (U S D)'!B16*2.0171</f>
        <v>106722.31776745402</v>
      </c>
      <c r="C16" s="99">
        <f>'SEKTÖR (U S D)'!C16*2.2036</f>
        <v>223657.04148076798</v>
      </c>
      <c r="D16" s="100">
        <f t="shared" si="0"/>
        <v>109.56913807673534</v>
      </c>
      <c r="E16" s="100">
        <f t="shared" si="1"/>
        <v>0.76343791371414593</v>
      </c>
      <c r="F16" s="99">
        <f>'SEKTÖR (U S D)'!F16*1.8738</f>
        <v>1338654.7492900738</v>
      </c>
      <c r="G16" s="99">
        <f>'SEKTÖR (U S D)'!G16*2.1562</f>
        <v>1745151.7848375922</v>
      </c>
      <c r="H16" s="100">
        <f t="shared" si="2"/>
        <v>30.366084740153891</v>
      </c>
      <c r="I16" s="100">
        <f t="shared" si="3"/>
        <v>0.6845960043656073</v>
      </c>
      <c r="J16" s="99">
        <f>'SEKTÖR (U S D)'!J16*1.8421</f>
        <v>1647406.1833748999</v>
      </c>
      <c r="K16" s="99">
        <f>'SEKTÖR (U S D)'!K16*2.1295</f>
        <v>2131726.2367965002</v>
      </c>
      <c r="L16" s="100">
        <f t="shared" si="4"/>
        <v>29.398945949651299</v>
      </c>
      <c r="M16" s="100">
        <f t="shared" si="5"/>
        <v>0.63495983758955354</v>
      </c>
    </row>
    <row r="17" spans="1:13" ht="13.8" x14ac:dyDescent="0.25">
      <c r="A17" s="12" t="s">
        <v>12</v>
      </c>
      <c r="B17" s="99">
        <f>'SEKTÖR (U S D)'!B17*2.0171</f>
        <v>10811.482347861001</v>
      </c>
      <c r="C17" s="99">
        <f>'SEKTÖR (U S D)'!C17*2.2036</f>
        <v>12954.089284331998</v>
      </c>
      <c r="D17" s="100">
        <f t="shared" si="0"/>
        <v>19.817883131399654</v>
      </c>
      <c r="E17" s="100">
        <f t="shared" si="1"/>
        <v>4.4217891964504027E-2</v>
      </c>
      <c r="F17" s="99">
        <f>'SEKTÖR (U S D)'!F17*1.8738</f>
        <v>110535.10830151199</v>
      </c>
      <c r="G17" s="99">
        <f>'SEKTÖR (U S D)'!G17*2.1562</f>
        <v>144202.12481038601</v>
      </c>
      <c r="H17" s="100">
        <f t="shared" si="2"/>
        <v>30.458210993957557</v>
      </c>
      <c r="I17" s="100">
        <f t="shared" si="3"/>
        <v>5.6568259176039533E-2</v>
      </c>
      <c r="J17" s="99">
        <f>'SEKTÖR (U S D)'!J17*1.8421</f>
        <v>142054.55281290002</v>
      </c>
      <c r="K17" s="99">
        <f>'SEKTÖR (U S D)'!K17*2.1295</f>
        <v>180730.07512850003</v>
      </c>
      <c r="L17" s="100">
        <f t="shared" si="4"/>
        <v>27.225823847081848</v>
      </c>
      <c r="M17" s="100">
        <f t="shared" si="5"/>
        <v>5.3832587491906503E-2</v>
      </c>
    </row>
    <row r="18" spans="1:13" s="26" customFormat="1" ht="15.6" x14ac:dyDescent="0.3">
      <c r="A18" s="96" t="s">
        <v>13</v>
      </c>
      <c r="B18" s="97">
        <f>'SEKTÖR (U S D)'!B18*2.0171</f>
        <v>345252.56420092203</v>
      </c>
      <c r="C18" s="97">
        <f>'SEKTÖR (U S D)'!C18*2.2036</f>
        <v>424673.258489648</v>
      </c>
      <c r="D18" s="98">
        <f t="shared" si="0"/>
        <v>23.003650812136058</v>
      </c>
      <c r="E18" s="98">
        <f t="shared" si="1"/>
        <v>1.4495929317718517</v>
      </c>
      <c r="F18" s="97">
        <f>'SEKTÖR (U S D)'!F18*1.8738</f>
        <v>2692854.399191238</v>
      </c>
      <c r="G18" s="97">
        <f>'SEKTÖR (U S D)'!G18*2.1562</f>
        <v>3652830.2362131821</v>
      </c>
      <c r="H18" s="98">
        <f t="shared" si="2"/>
        <v>35.649006396716423</v>
      </c>
      <c r="I18" s="98">
        <f t="shared" si="3"/>
        <v>1.43294870169138</v>
      </c>
      <c r="J18" s="97">
        <f>'SEKTÖR (U S D)'!J18*1.8421</f>
        <v>3529683.5891082999</v>
      </c>
      <c r="K18" s="97">
        <f>'SEKTÖR (U S D)'!K18*2.1295</f>
        <v>4781048.2218655003</v>
      </c>
      <c r="L18" s="98">
        <f t="shared" si="4"/>
        <v>35.45260081154558</v>
      </c>
      <c r="M18" s="98">
        <f t="shared" si="5"/>
        <v>1.4240916821597223</v>
      </c>
    </row>
    <row r="19" spans="1:13" ht="13.8" x14ac:dyDescent="0.25">
      <c r="A19" s="15" t="s">
        <v>14</v>
      </c>
      <c r="B19" s="99">
        <f>'SEKTÖR (U S D)'!B19*2.0171</f>
        <v>345252.56420092203</v>
      </c>
      <c r="C19" s="99">
        <f>'SEKTÖR (U S D)'!C19*2.2036</f>
        <v>424673.258489648</v>
      </c>
      <c r="D19" s="100">
        <f t="shared" si="0"/>
        <v>23.003650812136058</v>
      </c>
      <c r="E19" s="100">
        <f t="shared" si="1"/>
        <v>1.4495929317718517</v>
      </c>
      <c r="F19" s="99">
        <f>'SEKTÖR (U S D)'!F19*1.8738</f>
        <v>2692854.399191238</v>
      </c>
      <c r="G19" s="99">
        <f>'SEKTÖR (U S D)'!G19*2.1562</f>
        <v>3652830.2362131821</v>
      </c>
      <c r="H19" s="100">
        <f t="shared" si="2"/>
        <v>35.649006396716423</v>
      </c>
      <c r="I19" s="100">
        <f t="shared" si="3"/>
        <v>1.43294870169138</v>
      </c>
      <c r="J19" s="99">
        <f>'SEKTÖR (U S D)'!J19*1.8421</f>
        <v>3529683.5891082999</v>
      </c>
      <c r="K19" s="99">
        <f>'SEKTÖR (U S D)'!K19*2.1295</f>
        <v>4781048.2218655003</v>
      </c>
      <c r="L19" s="100">
        <f t="shared" si="4"/>
        <v>35.45260081154558</v>
      </c>
      <c r="M19" s="100">
        <f t="shared" si="5"/>
        <v>1.4240916821597223</v>
      </c>
    </row>
    <row r="20" spans="1:13" s="26" customFormat="1" ht="15.6" x14ac:dyDescent="0.3">
      <c r="A20" s="96" t="s">
        <v>15</v>
      </c>
      <c r="B20" s="97">
        <f>'SEKTÖR (U S D)'!B20*2.0171</f>
        <v>811110.70188883704</v>
      </c>
      <c r="C20" s="97">
        <f>'SEKTÖR (U S D)'!C20*2.2036</f>
        <v>857865.00461412792</v>
      </c>
      <c r="D20" s="98">
        <f t="shared" si="0"/>
        <v>5.7642320112919148</v>
      </c>
      <c r="E20" s="98">
        <f t="shared" si="1"/>
        <v>2.9282631346409111</v>
      </c>
      <c r="F20" s="97">
        <f>'SEKTÖR (U S D)'!F20*1.8738</f>
        <v>5999852.8334917612</v>
      </c>
      <c r="G20" s="97">
        <f>'SEKTÖR (U S D)'!G20*2.1562</f>
        <v>7290615.5116318595</v>
      </c>
      <c r="H20" s="98">
        <f t="shared" si="2"/>
        <v>21.513238973711747</v>
      </c>
      <c r="I20" s="98">
        <f t="shared" si="3"/>
        <v>2.8599954983821507</v>
      </c>
      <c r="J20" s="97">
        <f>'SEKTÖR (U S D)'!J20*1.8421</f>
        <v>7826625.6944641992</v>
      </c>
      <c r="K20" s="97">
        <f>'SEKTÖR (U S D)'!K20*2.1295</f>
        <v>9871936.5003460012</v>
      </c>
      <c r="L20" s="98">
        <f t="shared" si="4"/>
        <v>26.132728020051577</v>
      </c>
      <c r="M20" s="98">
        <f t="shared" si="5"/>
        <v>2.9404728847236443</v>
      </c>
    </row>
    <row r="21" spans="1:13" ht="13.8" x14ac:dyDescent="0.25">
      <c r="A21" s="15" t="s">
        <v>16</v>
      </c>
      <c r="B21" s="99">
        <f>'SEKTÖR (U S D)'!B21*2.0171</f>
        <v>811110.70188883704</v>
      </c>
      <c r="C21" s="99">
        <f>'SEKTÖR (U S D)'!C21*2.2036</f>
        <v>857865.00461412792</v>
      </c>
      <c r="D21" s="100">
        <f t="shared" si="0"/>
        <v>5.7642320112919148</v>
      </c>
      <c r="E21" s="100">
        <f t="shared" si="1"/>
        <v>2.9282631346409111</v>
      </c>
      <c r="F21" s="99">
        <f>'SEKTÖR (U S D)'!F21*1.8738</f>
        <v>5999852.8334917612</v>
      </c>
      <c r="G21" s="99">
        <f>'SEKTÖR (U S D)'!G21*2.1562</f>
        <v>7290615.5116318595</v>
      </c>
      <c r="H21" s="100">
        <f t="shared" si="2"/>
        <v>21.513238973711747</v>
      </c>
      <c r="I21" s="100">
        <f t="shared" si="3"/>
        <v>2.8599954983821507</v>
      </c>
      <c r="J21" s="99">
        <f>'SEKTÖR (U S D)'!J21*1.8421</f>
        <v>7826625.6944641992</v>
      </c>
      <c r="K21" s="99">
        <f>'SEKTÖR (U S D)'!K21*2.1295</f>
        <v>9871936.5003460012</v>
      </c>
      <c r="L21" s="100">
        <f t="shared" si="4"/>
        <v>26.132728020051577</v>
      </c>
      <c r="M21" s="100">
        <f t="shared" si="5"/>
        <v>2.9404728847236443</v>
      </c>
    </row>
    <row r="22" spans="1:13" ht="16.8" x14ac:dyDescent="0.3">
      <c r="A22" s="93" t="s">
        <v>17</v>
      </c>
      <c r="B22" s="94">
        <f>'SEKTÖR (U S D)'!B22*2.0171</f>
        <v>20599977.730238397</v>
      </c>
      <c r="C22" s="94">
        <f>'SEKTÖR (U S D)'!C22*2.2036</f>
        <v>24238803.639475513</v>
      </c>
      <c r="D22" s="101">
        <f t="shared" si="0"/>
        <v>17.664222538919248</v>
      </c>
      <c r="E22" s="101">
        <f t="shared" si="1"/>
        <v>82.737487534186315</v>
      </c>
      <c r="F22" s="94">
        <f>'SEKTÖR (U S D)'!F22*1.8738</f>
        <v>164844655.05332318</v>
      </c>
      <c r="G22" s="94">
        <f>'SEKTÖR (U S D)'!G22*2.1562</f>
        <v>201224621.8108173</v>
      </c>
      <c r="H22" s="101">
        <f t="shared" si="2"/>
        <v>22.069242551859567</v>
      </c>
      <c r="I22" s="101">
        <f t="shared" si="3"/>
        <v>78.937301195543867</v>
      </c>
      <c r="J22" s="94">
        <f>'SEKTÖR (U S D)'!J22*1.8421</f>
        <v>216469928.37798643</v>
      </c>
      <c r="K22" s="94">
        <f>'SEKTÖR (U S D)'!K22*2.1295</f>
        <v>264844656.03534102</v>
      </c>
      <c r="L22" s="101">
        <f t="shared" si="4"/>
        <v>22.347089048269851</v>
      </c>
      <c r="M22" s="101">
        <f t="shared" si="5"/>
        <v>78.887108897893086</v>
      </c>
    </row>
    <row r="23" spans="1:13" s="26" customFormat="1" ht="15.6" x14ac:dyDescent="0.3">
      <c r="A23" s="96" t="s">
        <v>18</v>
      </c>
      <c r="B23" s="97">
        <f>'SEKTÖR (U S D)'!B23*2.0171</f>
        <v>2242786.3529048082</v>
      </c>
      <c r="C23" s="97">
        <f>'SEKTÖR (U S D)'!C23*2.2036</f>
        <v>2704718.9223751198</v>
      </c>
      <c r="D23" s="98">
        <f t="shared" si="0"/>
        <v>20.596369728753988</v>
      </c>
      <c r="E23" s="98">
        <f t="shared" si="1"/>
        <v>9.2323718386429228</v>
      </c>
      <c r="F23" s="97">
        <f>'SEKTÖR (U S D)'!F23*1.8738</f>
        <v>17158828.85380755</v>
      </c>
      <c r="G23" s="97">
        <f>'SEKTÖR (U S D)'!G23*2.1562</f>
        <v>21198072.744205456</v>
      </c>
      <c r="H23" s="98">
        <f t="shared" si="2"/>
        <v>23.540323904458063</v>
      </c>
      <c r="I23" s="98">
        <f t="shared" si="3"/>
        <v>8.315675477067499</v>
      </c>
      <c r="J23" s="97">
        <f>'SEKTÖR (U S D)'!J23*1.8421</f>
        <v>22538072.5037442</v>
      </c>
      <c r="K23" s="97">
        <f>'SEKTÖR (U S D)'!K23*2.1295</f>
        <v>28108372.390609503</v>
      </c>
      <c r="L23" s="98">
        <f t="shared" si="4"/>
        <v>24.715067741218427</v>
      </c>
      <c r="M23" s="98">
        <f t="shared" si="5"/>
        <v>8.3724107063902906</v>
      </c>
    </row>
    <row r="24" spans="1:13" ht="13.8" x14ac:dyDescent="0.25">
      <c r="A24" s="15" t="s">
        <v>19</v>
      </c>
      <c r="B24" s="99">
        <f>'SEKTÖR (U S D)'!B24*2.0171</f>
        <v>1520682.2110217989</v>
      </c>
      <c r="C24" s="99">
        <f>'SEKTÖR (U S D)'!C24*2.2036</f>
        <v>1810270.6215999997</v>
      </c>
      <c r="D24" s="100">
        <f t="shared" si="0"/>
        <v>19.043322035286806</v>
      </c>
      <c r="E24" s="100">
        <f t="shared" si="1"/>
        <v>6.1792341410862894</v>
      </c>
      <c r="F24" s="99">
        <f>'SEKTÖR (U S D)'!F24*1.8738</f>
        <v>11626547.718145408</v>
      </c>
      <c r="G24" s="99">
        <f>'SEKTÖR (U S D)'!G24*2.1562</f>
        <v>14504722.036940033</v>
      </c>
      <c r="H24" s="100">
        <f t="shared" si="2"/>
        <v>24.755192930595332</v>
      </c>
      <c r="I24" s="100">
        <f t="shared" si="3"/>
        <v>5.689977706923079</v>
      </c>
      <c r="J24" s="99">
        <f>'SEKTÖR (U S D)'!J24*1.8421</f>
        <v>15204397.3137407</v>
      </c>
      <c r="K24" s="99">
        <f>'SEKTÖR (U S D)'!K24*2.1295</f>
        <v>18974012.046498001</v>
      </c>
      <c r="L24" s="100">
        <f t="shared" si="4"/>
        <v>24.792924408457669</v>
      </c>
      <c r="M24" s="100">
        <f t="shared" si="5"/>
        <v>5.6516335913619056</v>
      </c>
    </row>
    <row r="25" spans="1:13" ht="13.8" x14ac:dyDescent="0.25">
      <c r="A25" s="15" t="s">
        <v>20</v>
      </c>
      <c r="B25" s="99">
        <f>'SEKTÖR (U S D)'!B25*2.0171</f>
        <v>354943.682200721</v>
      </c>
      <c r="C25" s="99">
        <f>'SEKTÖR (U S D)'!C25*2.2036</f>
        <v>404388.56754029996</v>
      </c>
      <c r="D25" s="100">
        <f t="shared" si="0"/>
        <v>13.930346649082722</v>
      </c>
      <c r="E25" s="100">
        <f t="shared" si="1"/>
        <v>1.3803525356896289</v>
      </c>
      <c r="F25" s="99">
        <f>'SEKTÖR (U S D)'!F25*1.8738</f>
        <v>2591630.6229333538</v>
      </c>
      <c r="G25" s="99">
        <f>'SEKTÖR (U S D)'!G25*2.1562</f>
        <v>3010113.453171358</v>
      </c>
      <c r="H25" s="100">
        <f t="shared" si="2"/>
        <v>16.147472040762572</v>
      </c>
      <c r="I25" s="100">
        <f t="shared" si="3"/>
        <v>1.1808208664898723</v>
      </c>
      <c r="J25" s="99">
        <f>'SEKTÖR (U S D)'!J25*1.8421</f>
        <v>3385481.1642743</v>
      </c>
      <c r="K25" s="99">
        <f>'SEKTÖR (U S D)'!K25*2.1295</f>
        <v>4163610.3614015002</v>
      </c>
      <c r="L25" s="100">
        <f t="shared" si="4"/>
        <v>22.984301473554268</v>
      </c>
      <c r="M25" s="100">
        <f t="shared" si="5"/>
        <v>1.2401805228210716</v>
      </c>
    </row>
    <row r="26" spans="1:13" ht="13.8" x14ac:dyDescent="0.25">
      <c r="A26" s="15" t="s">
        <v>21</v>
      </c>
      <c r="B26" s="99">
        <f>'SEKTÖR (U S D)'!B26*2.0171</f>
        <v>367160.459682288</v>
      </c>
      <c r="C26" s="99">
        <f>'SEKTÖR (U S D)'!C26*2.2036</f>
        <v>490058.22731661593</v>
      </c>
      <c r="D26" s="100">
        <f t="shared" si="0"/>
        <v>33.472495306459216</v>
      </c>
      <c r="E26" s="100">
        <f t="shared" si="1"/>
        <v>1.6727800215188882</v>
      </c>
      <c r="F26" s="99">
        <f>'SEKTÖR (U S D)'!F26*1.8738</f>
        <v>2940650.5127287856</v>
      </c>
      <c r="G26" s="99">
        <f>'SEKTÖR (U S D)'!G26*2.1562</f>
        <v>3683237.2540940619</v>
      </c>
      <c r="H26" s="100">
        <f t="shared" si="2"/>
        <v>25.252464995447237</v>
      </c>
      <c r="I26" s="100">
        <f t="shared" si="3"/>
        <v>1.4448769036545468</v>
      </c>
      <c r="J26" s="99">
        <f>'SEKTÖR (U S D)'!J26*1.8421</f>
        <v>3948194.0275713005</v>
      </c>
      <c r="K26" s="99">
        <f>'SEKTÖR (U S D)'!K26*2.1295</f>
        <v>4970747.8553394992</v>
      </c>
      <c r="L26" s="100">
        <f t="shared" si="4"/>
        <v>25.899280041138567</v>
      </c>
      <c r="M26" s="100">
        <f t="shared" si="5"/>
        <v>1.4805959585448829</v>
      </c>
    </row>
    <row r="27" spans="1:13" s="26" customFormat="1" ht="15.6" x14ac:dyDescent="0.3">
      <c r="A27" s="96" t="s">
        <v>22</v>
      </c>
      <c r="B27" s="97">
        <f>'SEKTÖR (U S D)'!B27*2.0171</f>
        <v>2827679.0549628632</v>
      </c>
      <c r="C27" s="97">
        <f>'SEKTÖR (U S D)'!C27*2.2036</f>
        <v>3344804.1746749273</v>
      </c>
      <c r="D27" s="98">
        <f t="shared" si="0"/>
        <v>18.287970793731244</v>
      </c>
      <c r="E27" s="98">
        <f t="shared" si="1"/>
        <v>11.417258781524968</v>
      </c>
      <c r="F27" s="97">
        <f>'SEKTÖR (U S D)'!F27*1.8738</f>
        <v>24119490.91033458</v>
      </c>
      <c r="G27" s="97">
        <f>'SEKTÖR (U S D)'!G27*2.1562</f>
        <v>28902918.269362491</v>
      </c>
      <c r="H27" s="98">
        <f t="shared" si="2"/>
        <v>19.8322069765508</v>
      </c>
      <c r="I27" s="98">
        <f t="shared" si="3"/>
        <v>11.338166991332898</v>
      </c>
      <c r="J27" s="97">
        <f>'SEKTÖR (U S D)'!J27*1.8421</f>
        <v>32201784.051745106</v>
      </c>
      <c r="K27" s="97">
        <f>'SEKTÖR (U S D)'!K27*2.1295</f>
        <v>38253850.691608511</v>
      </c>
      <c r="L27" s="98">
        <f t="shared" si="4"/>
        <v>18.794196713257652</v>
      </c>
      <c r="M27" s="98">
        <f t="shared" si="5"/>
        <v>11.39436124725875</v>
      </c>
    </row>
    <row r="28" spans="1:13" ht="13.8" x14ac:dyDescent="0.25">
      <c r="A28" s="15" t="s">
        <v>23</v>
      </c>
      <c r="B28" s="99">
        <f>'SEKTÖR (U S D)'!B28*2.0171</f>
        <v>2827679.0549628632</v>
      </c>
      <c r="C28" s="99">
        <f>'SEKTÖR (U S D)'!C28*2.2036</f>
        <v>3344804.1746749273</v>
      </c>
      <c r="D28" s="100">
        <f t="shared" si="0"/>
        <v>18.287970793731244</v>
      </c>
      <c r="E28" s="100">
        <f t="shared" si="1"/>
        <v>11.417258781524968</v>
      </c>
      <c r="F28" s="99">
        <f>'SEKTÖR (U S D)'!F28*1.8738</f>
        <v>24119490.91033458</v>
      </c>
      <c r="G28" s="99">
        <f>'SEKTÖR (U S D)'!G28*2.1562</f>
        <v>28902918.269362491</v>
      </c>
      <c r="H28" s="100">
        <f t="shared" si="2"/>
        <v>19.8322069765508</v>
      </c>
      <c r="I28" s="100">
        <f t="shared" si="3"/>
        <v>11.338166991332898</v>
      </c>
      <c r="J28" s="99">
        <f>'SEKTÖR (U S D)'!J28*1.8421</f>
        <v>32201784.051745106</v>
      </c>
      <c r="K28" s="99">
        <f>'SEKTÖR (U S D)'!K28*2.1295</f>
        <v>38253850.691608511</v>
      </c>
      <c r="L28" s="100">
        <f t="shared" si="4"/>
        <v>18.794196713257652</v>
      </c>
      <c r="M28" s="100">
        <f t="shared" si="5"/>
        <v>11.39436124725875</v>
      </c>
    </row>
    <row r="29" spans="1:13" s="26" customFormat="1" ht="15.6" x14ac:dyDescent="0.3">
      <c r="A29" s="96" t="s">
        <v>24</v>
      </c>
      <c r="B29" s="97">
        <f>'SEKTÖR (U S D)'!B29*2.0171</f>
        <v>15529512.322370727</v>
      </c>
      <c r="C29" s="97">
        <f>'SEKTÖR (U S D)'!C29*2.2036</f>
        <v>18189282.746025465</v>
      </c>
      <c r="D29" s="98">
        <f t="shared" si="0"/>
        <v>17.127198642440693</v>
      </c>
      <c r="E29" s="98">
        <f t="shared" si="1"/>
        <v>62.087864435855323</v>
      </c>
      <c r="F29" s="97">
        <f>'SEKTÖR (U S D)'!F29*1.8738</f>
        <v>123566335.28918107</v>
      </c>
      <c r="G29" s="97">
        <f>'SEKTÖR (U S D)'!G29*2.1562</f>
        <v>151123551.01784936</v>
      </c>
      <c r="H29" s="98">
        <f t="shared" si="2"/>
        <v>22.301556216081352</v>
      </c>
      <c r="I29" s="98">
        <f t="shared" si="3"/>
        <v>59.283427430921023</v>
      </c>
      <c r="J29" s="97">
        <f>'SEKTÖR (U S D)'!J29*1.8421</f>
        <v>161730071.82433915</v>
      </c>
      <c r="K29" s="97">
        <f>'SEKTÖR (U S D)'!K29*2.1295</f>
        <v>198482435.09114102</v>
      </c>
      <c r="L29" s="98">
        <f t="shared" si="4"/>
        <v>22.724508096873862</v>
      </c>
      <c r="M29" s="98">
        <f t="shared" si="5"/>
        <v>59.120337581077955</v>
      </c>
    </row>
    <row r="30" spans="1:13" ht="13.8" x14ac:dyDescent="0.25">
      <c r="A30" s="15" t="s">
        <v>25</v>
      </c>
      <c r="B30" s="99">
        <f>'SEKTÖR (U S D)'!B30*2.0171</f>
        <v>3055003.3604186401</v>
      </c>
      <c r="C30" s="99">
        <f>'SEKTÖR (U S D)'!C30*2.2036</f>
        <v>3679604.4148941552</v>
      </c>
      <c r="D30" s="100">
        <f t="shared" si="0"/>
        <v>20.44518387665287</v>
      </c>
      <c r="E30" s="100">
        <f t="shared" si="1"/>
        <v>12.56007635262273</v>
      </c>
      <c r="F30" s="99">
        <f>'SEKTÖR (U S D)'!F30*1.8738</f>
        <v>24260345.237952773</v>
      </c>
      <c r="G30" s="99">
        <f>'SEKTÖR (U S D)'!G30*2.1562</f>
        <v>31000318.397461899</v>
      </c>
      <c r="H30" s="100">
        <f t="shared" si="2"/>
        <v>27.781851797249541</v>
      </c>
      <c r="I30" s="100">
        <f t="shared" si="3"/>
        <v>12.160944562732736</v>
      </c>
      <c r="J30" s="99">
        <f>'SEKTÖR (U S D)'!J30*1.8421</f>
        <v>31366807.487662405</v>
      </c>
      <c r="K30" s="99">
        <f>'SEKTÖR (U S D)'!K30*2.1295</f>
        <v>40013809.616967499</v>
      </c>
      <c r="L30" s="100">
        <f t="shared" si="4"/>
        <v>27.56736442720938</v>
      </c>
      <c r="M30" s="100">
        <f t="shared" si="5"/>
        <v>11.918585800168312</v>
      </c>
    </row>
    <row r="31" spans="1:13" ht="13.8" x14ac:dyDescent="0.25">
      <c r="A31" s="15" t="s">
        <v>26</v>
      </c>
      <c r="B31" s="99">
        <f>'SEKTÖR (U S D)'!B31*2.0171</f>
        <v>3944728.4017040562</v>
      </c>
      <c r="C31" s="99">
        <f>'SEKTÖR (U S D)'!C31*2.2036</f>
        <v>4318580.6013077553</v>
      </c>
      <c r="D31" s="100">
        <f t="shared" si="0"/>
        <v>9.4772608284565631</v>
      </c>
      <c r="E31" s="100">
        <f t="shared" si="1"/>
        <v>14.741177575454415</v>
      </c>
      <c r="F31" s="99">
        <f>'SEKTÖR (U S D)'!F31*1.8738</f>
        <v>29444789.367926333</v>
      </c>
      <c r="G31" s="99">
        <f>'SEKTÖR (U S D)'!G31*2.1562</f>
        <v>36505812.650117293</v>
      </c>
      <c r="H31" s="100">
        <f t="shared" si="2"/>
        <v>23.980552871206484</v>
      </c>
      <c r="I31" s="100">
        <f t="shared" si="3"/>
        <v>14.320664651364712</v>
      </c>
      <c r="J31" s="99">
        <f>'SEKTÖR (U S D)'!J31*1.8421</f>
        <v>38204799.1912769</v>
      </c>
      <c r="K31" s="99">
        <f>'SEKTÖR (U S D)'!K31*2.1295</f>
        <v>47955765.937908001</v>
      </c>
      <c r="L31" s="100">
        <f t="shared" si="4"/>
        <v>25.522884436093275</v>
      </c>
      <c r="M31" s="100">
        <f t="shared" si="5"/>
        <v>14.284191293332354</v>
      </c>
    </row>
    <row r="32" spans="1:13" ht="13.8" x14ac:dyDescent="0.25">
      <c r="A32" s="15" t="s">
        <v>27</v>
      </c>
      <c r="B32" s="99">
        <f>'SEKTÖR (U S D)'!B32*2.0171</f>
        <v>260753.53113235903</v>
      </c>
      <c r="C32" s="99">
        <f>'SEKTÖR (U S D)'!C32*2.2036</f>
        <v>181182.73444630796</v>
      </c>
      <c r="D32" s="100">
        <f t="shared" si="0"/>
        <v>-30.515712036766534</v>
      </c>
      <c r="E32" s="100">
        <f t="shared" si="1"/>
        <v>0.61845479074088361</v>
      </c>
      <c r="F32" s="99">
        <f>'SEKTÖR (U S D)'!F32*1.8738</f>
        <v>1801131.02826993</v>
      </c>
      <c r="G32" s="99">
        <f>'SEKTÖR (U S D)'!G32*2.1562</f>
        <v>1890959.1494029141</v>
      </c>
      <c r="H32" s="100">
        <f t="shared" si="2"/>
        <v>4.9873173979612213</v>
      </c>
      <c r="I32" s="100">
        <f t="shared" si="3"/>
        <v>0.74179397422459492</v>
      </c>
      <c r="J32" s="99">
        <f>'SEKTÖR (U S D)'!J32*1.8421</f>
        <v>2156087.4407852003</v>
      </c>
      <c r="K32" s="99">
        <f>'SEKTÖR (U S D)'!K32*2.1295</f>
        <v>2298496.8921435</v>
      </c>
      <c r="L32" s="100">
        <f t="shared" si="4"/>
        <v>6.6049942439457503</v>
      </c>
      <c r="M32" s="100">
        <f t="shared" si="5"/>
        <v>0.68463444702390908</v>
      </c>
    </row>
    <row r="33" spans="1:13" ht="13.8" x14ac:dyDescent="0.25">
      <c r="A33" s="15" t="s">
        <v>187</v>
      </c>
      <c r="B33" s="99">
        <f>'SEKTÖR (U S D)'!B33*2.0171</f>
        <v>2086017.422859581</v>
      </c>
      <c r="C33" s="99">
        <f>'SEKTÖR (U S D)'!C33*2.2036</f>
        <v>2409190.6795480717</v>
      </c>
      <c r="D33" s="100">
        <f t="shared" si="0"/>
        <v>15.492356542519872</v>
      </c>
      <c r="E33" s="100">
        <f t="shared" si="1"/>
        <v>8.2236065270133771</v>
      </c>
      <c r="F33" s="99">
        <f>'SEKTÖR (U S D)'!F33*1.8738</f>
        <v>15735945.435900047</v>
      </c>
      <c r="G33" s="99">
        <f>'SEKTÖR (U S D)'!G33*2.1562</f>
        <v>19252985.535200994</v>
      </c>
      <c r="H33" s="100">
        <f t="shared" si="2"/>
        <v>22.350357743851589</v>
      </c>
      <c r="I33" s="100">
        <f t="shared" si="3"/>
        <v>7.5526479037661725</v>
      </c>
      <c r="J33" s="99">
        <f>'SEKTÖR (U S D)'!J33*1.8421</f>
        <v>21086598.398456499</v>
      </c>
      <c r="K33" s="99">
        <f>'SEKTÖR (U S D)'!K33*2.1295</f>
        <v>26033680.107247502</v>
      </c>
      <c r="L33" s="100">
        <f t="shared" si="4"/>
        <v>23.460785923409631</v>
      </c>
      <c r="M33" s="100">
        <f t="shared" si="5"/>
        <v>7.7544391054630024</v>
      </c>
    </row>
    <row r="34" spans="1:13" ht="13.8" x14ac:dyDescent="0.25">
      <c r="A34" s="15" t="s">
        <v>28</v>
      </c>
      <c r="B34" s="99">
        <f>'SEKTÖR (U S D)'!B34*2.0171</f>
        <v>969494.80021095707</v>
      </c>
      <c r="C34" s="99">
        <f>'SEKTÖR (U S D)'!C34*2.2036</f>
        <v>1173752.4836223479</v>
      </c>
      <c r="D34" s="100">
        <f t="shared" si="0"/>
        <v>21.068466109044159</v>
      </c>
      <c r="E34" s="100">
        <f t="shared" si="1"/>
        <v>4.0065232973695402</v>
      </c>
      <c r="F34" s="99">
        <f>'SEKTÖR (U S D)'!F34*1.8738</f>
        <v>7946064.1510323659</v>
      </c>
      <c r="G34" s="99">
        <f>'SEKTÖR (U S D)'!G34*2.1562</f>
        <v>9762563.1915033106</v>
      </c>
      <c r="H34" s="100">
        <f t="shared" si="2"/>
        <v>22.860362135824715</v>
      </c>
      <c r="I34" s="100">
        <f t="shared" si="3"/>
        <v>3.8297022707923891</v>
      </c>
      <c r="J34" s="99">
        <f>'SEKTÖR (U S D)'!J34*1.8421</f>
        <v>10378502.253893802</v>
      </c>
      <c r="K34" s="99">
        <f>'SEKTÖR (U S D)'!K34*2.1295</f>
        <v>12950720.487288</v>
      </c>
      <c r="L34" s="100">
        <f t="shared" si="4"/>
        <v>24.784098615280971</v>
      </c>
      <c r="M34" s="100">
        <f t="shared" si="5"/>
        <v>3.8575250589558228</v>
      </c>
    </row>
    <row r="35" spans="1:13" ht="13.8" x14ac:dyDescent="0.25">
      <c r="A35" s="15" t="s">
        <v>29</v>
      </c>
      <c r="B35" s="99">
        <f>'SEKTÖR (U S D)'!B35*2.0171</f>
        <v>1196390.4553160011</v>
      </c>
      <c r="C35" s="99">
        <f>'SEKTÖR (U S D)'!C35*2.2036</f>
        <v>1345929.3473528</v>
      </c>
      <c r="D35" s="100">
        <f t="shared" si="0"/>
        <v>12.49917126740211</v>
      </c>
      <c r="E35" s="100">
        <f t="shared" si="1"/>
        <v>4.5942371684193999</v>
      </c>
      <c r="F35" s="99">
        <f>'SEKTÖR (U S D)'!F35*1.8738</f>
        <v>9502245.0077641737</v>
      </c>
      <c r="G35" s="99">
        <f>'SEKTÖR (U S D)'!G35*2.1562</f>
        <v>11623165.238925973</v>
      </c>
      <c r="H35" s="100">
        <f t="shared" si="2"/>
        <v>22.320201483216021</v>
      </c>
      <c r="I35" s="100">
        <f t="shared" si="3"/>
        <v>4.5595876242881959</v>
      </c>
      <c r="J35" s="99">
        <f>'SEKTÖR (U S D)'!J35*1.8421</f>
        <v>12408624.360107301</v>
      </c>
      <c r="K35" s="99">
        <f>'SEKTÖR (U S D)'!K35*2.1295</f>
        <v>15224451.816159002</v>
      </c>
      <c r="L35" s="100">
        <f t="shared" si="4"/>
        <v>22.692503007056558</v>
      </c>
      <c r="M35" s="100">
        <f t="shared" si="5"/>
        <v>4.5347827904513114</v>
      </c>
    </row>
    <row r="36" spans="1:13" ht="13.8" x14ac:dyDescent="0.25">
      <c r="A36" s="15" t="s">
        <v>30</v>
      </c>
      <c r="B36" s="99">
        <f>'SEKTÖR (U S D)'!B36*2.0171</f>
        <v>2053491.5776867832</v>
      </c>
      <c r="C36" s="99">
        <f>'SEKTÖR (U S D)'!C36*2.2036</f>
        <v>2400853.9052205114</v>
      </c>
      <c r="D36" s="100">
        <f t="shared" si="0"/>
        <v>16.915692828164648</v>
      </c>
      <c r="E36" s="100">
        <f t="shared" si="1"/>
        <v>8.1951495217807224</v>
      </c>
      <c r="F36" s="99">
        <f>'SEKTÖR (U S D)'!F36*1.8738</f>
        <v>19592701.712087993</v>
      </c>
      <c r="G36" s="99">
        <f>'SEKTÖR (U S D)'!G36*2.1562</f>
        <v>21798232.275447484</v>
      </c>
      <c r="H36" s="100">
        <f t="shared" si="2"/>
        <v>11.256898593003937</v>
      </c>
      <c r="I36" s="100">
        <f t="shared" si="3"/>
        <v>8.5511087618052297</v>
      </c>
      <c r="J36" s="99">
        <f>'SEKTÖR (U S D)'!J36*1.8421</f>
        <v>26139052.648358002</v>
      </c>
      <c r="K36" s="99">
        <f>'SEKTÖR (U S D)'!K36*2.1295</f>
        <v>28688872.519038502</v>
      </c>
      <c r="L36" s="100">
        <f t="shared" si="4"/>
        <v>9.7548289334834557</v>
      </c>
      <c r="M36" s="100">
        <f t="shared" si="5"/>
        <v>8.545319525968317</v>
      </c>
    </row>
    <row r="37" spans="1:13" ht="13.8" x14ac:dyDescent="0.25">
      <c r="A37" s="15" t="s">
        <v>188</v>
      </c>
      <c r="B37" s="99">
        <f>'SEKTÖR (U S D)'!B37*2.0171</f>
        <v>532632.44496825198</v>
      </c>
      <c r="C37" s="99">
        <f>'SEKTÖR (U S D)'!C37*2.2036</f>
        <v>572996.92936371197</v>
      </c>
      <c r="D37" s="100">
        <f t="shared" si="0"/>
        <v>7.5782999659110049</v>
      </c>
      <c r="E37" s="100">
        <f t="shared" si="1"/>
        <v>1.9558855711487169</v>
      </c>
      <c r="F37" s="99">
        <f>'SEKTÖR (U S D)'!F37*1.8738</f>
        <v>4496778.9306991436</v>
      </c>
      <c r="G37" s="99">
        <f>'SEKTÖR (U S D)'!G37*2.1562</f>
        <v>5191364.3465294819</v>
      </c>
      <c r="H37" s="100">
        <f t="shared" si="2"/>
        <v>15.44628781033598</v>
      </c>
      <c r="I37" s="100">
        <f t="shared" si="3"/>
        <v>2.0364917938475466</v>
      </c>
      <c r="J37" s="99">
        <f>'SEKTÖR (U S D)'!J37*1.8421</f>
        <v>5818885.6043019006</v>
      </c>
      <c r="K37" s="99">
        <f>'SEKTÖR (U S D)'!K37*2.1295</f>
        <v>6730009.7527585002</v>
      </c>
      <c r="L37" s="100">
        <f t="shared" si="4"/>
        <v>15.658052252874771</v>
      </c>
      <c r="M37" s="100">
        <f t="shared" si="5"/>
        <v>2.0046128934498766</v>
      </c>
    </row>
    <row r="38" spans="1:13" ht="13.8" x14ac:dyDescent="0.25">
      <c r="A38" s="15" t="s">
        <v>31</v>
      </c>
      <c r="B38" s="99">
        <f>'SEKTÖR (U S D)'!B38*2.0171</f>
        <v>411680.53841673798</v>
      </c>
      <c r="C38" s="99">
        <f>'SEKTÖR (U S D)'!C38*2.2036</f>
        <v>893083.02176601184</v>
      </c>
      <c r="D38" s="100">
        <f t="shared" si="0"/>
        <v>116.935934159209</v>
      </c>
      <c r="E38" s="100">
        <f t="shared" si="1"/>
        <v>3.0484774116499151</v>
      </c>
      <c r="F38" s="99">
        <f>'SEKTÖR (U S D)'!F38*1.8738</f>
        <v>3055498.5173901836</v>
      </c>
      <c r="G38" s="99">
        <f>'SEKTÖR (U S D)'!G38*2.1562</f>
        <v>4037764.0488288081</v>
      </c>
      <c r="H38" s="100">
        <f t="shared" si="2"/>
        <v>32.147472036007215</v>
      </c>
      <c r="I38" s="100">
        <f t="shared" si="3"/>
        <v>1.5839522718973957</v>
      </c>
      <c r="J38" s="99">
        <f>'SEKTÖR (U S D)'!J38*1.8421</f>
        <v>4096574.624415</v>
      </c>
      <c r="K38" s="99">
        <f>'SEKTÖR (U S D)'!K38*2.1295</f>
        <v>5314131.6405010009</v>
      </c>
      <c r="L38" s="100">
        <f t="shared" si="4"/>
        <v>29.72134350560917</v>
      </c>
      <c r="M38" s="100">
        <f t="shared" si="5"/>
        <v>1.5828768746838571</v>
      </c>
    </row>
    <row r="39" spans="1:13" ht="13.8" x14ac:dyDescent="0.25">
      <c r="A39" s="15" t="s">
        <v>189</v>
      </c>
      <c r="B39" s="99">
        <f>'SEKTÖR (U S D)'!B39*2.0171</f>
        <v>230968.878163696</v>
      </c>
      <c r="C39" s="99">
        <f>'SEKTÖR (U S D)'!C39*2.2036</f>
        <v>353868.93523979199</v>
      </c>
      <c r="D39" s="100">
        <f t="shared" si="0"/>
        <v>53.210656800693414</v>
      </c>
      <c r="E39" s="100">
        <f t="shared" si="1"/>
        <v>1.2079072487907496</v>
      </c>
      <c r="F39" s="99">
        <f>'SEKTÖR (U S D)'!F39*1.8738</f>
        <v>1848113.2131591239</v>
      </c>
      <c r="G39" s="99">
        <f>'SEKTÖR (U S D)'!G39*2.1562</f>
        <v>2612935.7914404701</v>
      </c>
      <c r="H39" s="100">
        <f t="shared" si="2"/>
        <v>41.383967867097027</v>
      </c>
      <c r="I39" s="100">
        <f t="shared" si="3"/>
        <v>1.0250142239922715</v>
      </c>
      <c r="J39" s="99">
        <f>'SEKTÖR (U S D)'!J39*1.8421</f>
        <v>2436485.2362253</v>
      </c>
      <c r="K39" s="99">
        <f>'SEKTÖR (U S D)'!K39*2.1295</f>
        <v>3437728.2415535008</v>
      </c>
      <c r="L39" s="100">
        <f t="shared" si="4"/>
        <v>41.09374398998478</v>
      </c>
      <c r="M39" s="100">
        <f t="shared" si="5"/>
        <v>1.0239679599825697</v>
      </c>
    </row>
    <row r="40" spans="1:13" ht="13.8" x14ac:dyDescent="0.25">
      <c r="A40" s="12" t="s">
        <v>32</v>
      </c>
      <c r="B40" s="99">
        <f>'SEKTÖR (U S D)'!B40*2.0171</f>
        <v>770966.32314645301</v>
      </c>
      <c r="C40" s="99">
        <f>'SEKTÖR (U S D)'!C40*2.2036</f>
        <v>840424.71686476795</v>
      </c>
      <c r="D40" s="100">
        <f t="shared" si="0"/>
        <v>9.0092643002670556</v>
      </c>
      <c r="E40" s="100">
        <f t="shared" si="1"/>
        <v>2.8687319130625792</v>
      </c>
      <c r="F40" s="99">
        <f>'SEKTÖR (U S D)'!F40*1.8738</f>
        <v>5727891.1741955457</v>
      </c>
      <c r="G40" s="99">
        <f>'SEKTÖR (U S D)'!G40*2.1562</f>
        <v>7262041.4027611939</v>
      </c>
      <c r="H40" s="100">
        <f t="shared" si="2"/>
        <v>26.783857826717739</v>
      </c>
      <c r="I40" s="100">
        <f t="shared" si="3"/>
        <v>2.8487863182230817</v>
      </c>
      <c r="J40" s="99">
        <f>'SEKTÖR (U S D)'!J40*1.8421</f>
        <v>7448351.7452499997</v>
      </c>
      <c r="K40" s="99">
        <f>'SEKTÖR (U S D)'!K40*2.1295</f>
        <v>9604778.5680304989</v>
      </c>
      <c r="L40" s="100">
        <f t="shared" si="4"/>
        <v>28.951731826517278</v>
      </c>
      <c r="M40" s="100">
        <f t="shared" si="5"/>
        <v>2.8608967391634454</v>
      </c>
    </row>
    <row r="41" spans="1:13" ht="13.8" x14ac:dyDescent="0.25">
      <c r="A41" s="15" t="s">
        <v>33</v>
      </c>
      <c r="B41" s="99">
        <f>'SEKTÖR (U S D)'!B41*2.0171</f>
        <v>17384.588347210003</v>
      </c>
      <c r="C41" s="99">
        <f>'SEKTÖR (U S D)'!C41*2.2036</f>
        <v>19814.976399231997</v>
      </c>
      <c r="D41" s="100">
        <f t="shared" si="0"/>
        <v>13.98013000642629</v>
      </c>
      <c r="E41" s="100">
        <f t="shared" si="1"/>
        <v>6.7637057802293746E-2</v>
      </c>
      <c r="F41" s="99">
        <f>'SEKTÖR (U S D)'!F41*1.8738</f>
        <v>154831.51280345401</v>
      </c>
      <c r="G41" s="99">
        <f>'SEKTÖR (U S D)'!G41*2.1562</f>
        <v>185408.99022952403</v>
      </c>
      <c r="H41" s="100">
        <f t="shared" si="2"/>
        <v>19.748872094846504</v>
      </c>
      <c r="I41" s="100">
        <f t="shared" si="3"/>
        <v>7.2733073986688504E-2</v>
      </c>
      <c r="J41" s="99">
        <f>'SEKTÖR (U S D)'!J41*1.8421</f>
        <v>189302.83544899998</v>
      </c>
      <c r="K41" s="99">
        <f>'SEKTÖR (U S D)'!K41*2.1295</f>
        <v>229989.51793400003</v>
      </c>
      <c r="L41" s="100">
        <f t="shared" si="4"/>
        <v>21.492907060000928</v>
      </c>
      <c r="M41" s="100">
        <f t="shared" si="5"/>
        <v>6.8505094338064926E-2</v>
      </c>
    </row>
    <row r="42" spans="1:13" ht="16.8" x14ac:dyDescent="0.3">
      <c r="A42" s="93" t="s">
        <v>34</v>
      </c>
      <c r="B42" s="94">
        <f>'SEKTÖR (U S D)'!B42*2.0171</f>
        <v>890867.91505750804</v>
      </c>
      <c r="C42" s="94">
        <f>'SEKTÖR (U S D)'!C42*2.2036</f>
        <v>854012.72536879592</v>
      </c>
      <c r="D42" s="101">
        <f t="shared" si="0"/>
        <v>-4.1369982088010229</v>
      </c>
      <c r="E42" s="101">
        <f t="shared" si="1"/>
        <v>2.9151136446421653</v>
      </c>
      <c r="F42" s="94">
        <f>'SEKTÖR (U S D)'!F42*1.8738</f>
        <v>7102176.1659706859</v>
      </c>
      <c r="G42" s="94">
        <f>'SEKTÖR (U S D)'!G42*2.1562</f>
        <v>7649473.6872011479</v>
      </c>
      <c r="H42" s="101">
        <f t="shared" si="2"/>
        <v>7.7060538691335099</v>
      </c>
      <c r="I42" s="101">
        <f t="shared" si="3"/>
        <v>3.0007700002123912</v>
      </c>
      <c r="J42" s="94">
        <f>'SEKTÖR (U S D)'!J42*1.8421</f>
        <v>9126953.5200206991</v>
      </c>
      <c r="K42" s="94">
        <f>'SEKTÖR (U S D)'!K42*2.1295</f>
        <v>10205126.956749501</v>
      </c>
      <c r="L42" s="101">
        <f t="shared" si="4"/>
        <v>11.813070312714339</v>
      </c>
      <c r="M42" s="101">
        <f t="shared" si="5"/>
        <v>3.0397175974979667</v>
      </c>
    </row>
    <row r="43" spans="1:13" ht="13.8" x14ac:dyDescent="0.25">
      <c r="A43" s="15" t="s">
        <v>35</v>
      </c>
      <c r="B43" s="99">
        <f>'SEKTÖR (U S D)'!B43*2.0171</f>
        <v>890867.91505750804</v>
      </c>
      <c r="C43" s="99">
        <f>'SEKTÖR (U S D)'!C43*2.2036</f>
        <v>854012.72536879592</v>
      </c>
      <c r="D43" s="100">
        <f t="shared" si="0"/>
        <v>-4.1369982088010229</v>
      </c>
      <c r="E43" s="100">
        <f t="shared" si="1"/>
        <v>2.9151136446421653</v>
      </c>
      <c r="F43" s="99">
        <f>'SEKTÖR (U S D)'!F43*1.8738</f>
        <v>7102176.1659706859</v>
      </c>
      <c r="G43" s="99">
        <f>'SEKTÖR (U S D)'!G43*2.1562</f>
        <v>7649473.6872011479</v>
      </c>
      <c r="H43" s="100">
        <f t="shared" si="2"/>
        <v>7.7060538691335099</v>
      </c>
      <c r="I43" s="100">
        <f t="shared" si="3"/>
        <v>3.0007700002123912</v>
      </c>
      <c r="J43" s="99">
        <f>'SEKTÖR (U S D)'!J43*1.8421</f>
        <v>9126953.5200206991</v>
      </c>
      <c r="K43" s="99">
        <f>'SEKTÖR (U S D)'!K43*2.1295</f>
        <v>10205126.956749501</v>
      </c>
      <c r="L43" s="100">
        <f t="shared" si="4"/>
        <v>11.813070312714339</v>
      </c>
      <c r="M43" s="100">
        <f t="shared" si="5"/>
        <v>3.0397175974979667</v>
      </c>
    </row>
    <row r="44" spans="1:13" ht="17.399999999999999" x14ac:dyDescent="0.3">
      <c r="A44" s="102" t="s">
        <v>36</v>
      </c>
      <c r="B44" s="131">
        <f>'SEKTÖR (U S D)'!B44*2.0171</f>
        <v>25184713.532889843</v>
      </c>
      <c r="C44" s="131">
        <f>'SEKTÖR (U S D)'!C44*2.2036</f>
        <v>29296035.402888294</v>
      </c>
      <c r="D44" s="132">
        <f>(C44-B44)/B44*100</f>
        <v>16.324671966704297</v>
      </c>
      <c r="E44" s="133">
        <f>C44/C$46*100</f>
        <v>100</v>
      </c>
      <c r="F44" s="131">
        <f>'SEKTÖR (U S D)'!F44*1.8738</f>
        <v>200180365.28270051</v>
      </c>
      <c r="G44" s="131">
        <f>'SEKTÖR (U S D)'!G44*2.1562</f>
        <v>243350451.21096706</v>
      </c>
      <c r="H44" s="132">
        <f>(G44-F44)/F44*100</f>
        <v>21.565594541353001</v>
      </c>
      <c r="I44" s="132">
        <f t="shared" si="3"/>
        <v>95.462611336755216</v>
      </c>
      <c r="J44" s="131">
        <f>'SEKTÖR (U S D)'!J44*1.8421</f>
        <v>263487275.71837714</v>
      </c>
      <c r="K44" s="131">
        <f>'SEKTÖR (U S D)'!K44*2.1295</f>
        <v>322458917.89429152</v>
      </c>
      <c r="L44" s="132">
        <f>(K44-J44)/J44*100</f>
        <v>22.381210635364791</v>
      </c>
      <c r="M44" s="132">
        <f t="shared" si="5"/>
        <v>96.048197278442714</v>
      </c>
    </row>
    <row r="45" spans="1:13" ht="13.8" x14ac:dyDescent="0.25">
      <c r="A45" s="103" t="s">
        <v>37</v>
      </c>
      <c r="B45" s="99">
        <f>'SEKTÖR (U S D)'!B45*2.0171</f>
        <v>0</v>
      </c>
      <c r="C45" s="99">
        <f>'SEKTÖR (U S D)'!C45*2.2036</f>
        <v>0</v>
      </c>
      <c r="D45" s="100"/>
      <c r="E45" s="100"/>
      <c r="F45" s="99">
        <f>'SEKTÖR (U S D)'!F45*1.8738</f>
        <v>9306879.7270667069</v>
      </c>
      <c r="G45" s="99">
        <f>'SEKTÖR (U S D)'!G45*2.1562</f>
        <v>11566576.307294156</v>
      </c>
      <c r="H45" s="100">
        <f>(G45-F45)/F45*100</f>
        <v>24.279851534512616</v>
      </c>
      <c r="I45" s="100">
        <f t="shared" si="3"/>
        <v>4.5373886632447782</v>
      </c>
      <c r="J45" s="99">
        <f>'SEKTÖR (U S D)'!J45*1.8421</f>
        <v>15309732.546729408</v>
      </c>
      <c r="K45" s="99">
        <f>'SEKTÖR (U S D)'!K45*2.1295</f>
        <v>13267235.257221051</v>
      </c>
      <c r="L45" s="100">
        <f>(K45-J45)/J45*100</f>
        <v>-13.341168980412352</v>
      </c>
      <c r="M45" s="100">
        <f t="shared" si="5"/>
        <v>3.9518027215572848</v>
      </c>
    </row>
    <row r="46" spans="1:13" s="27" customFormat="1" ht="17.399999999999999" x14ac:dyDescent="0.3">
      <c r="A46" s="104" t="s">
        <v>38</v>
      </c>
      <c r="B46" s="105">
        <f>'SEKTÖR (U S D)'!B46*2.0171</f>
        <v>25184713.532889843</v>
      </c>
      <c r="C46" s="105">
        <f>'SEKTÖR (U S D)'!C46*2.2036</f>
        <v>29296035.402888294</v>
      </c>
      <c r="D46" s="106">
        <f>(C46-B46)/B46*100</f>
        <v>16.324671966704297</v>
      </c>
      <c r="E46" s="107">
        <f>C46/C$46*100</f>
        <v>100</v>
      </c>
      <c r="F46" s="105">
        <f>'SEKTÖR (U S D)'!F46*1.8738</f>
        <v>209487245.0097672</v>
      </c>
      <c r="G46" s="105">
        <f>'SEKTÖR (U S D)'!G46*2.1562</f>
        <v>254917027.51826122</v>
      </c>
      <c r="H46" s="106">
        <f>(G46-F46)/F46*100</f>
        <v>21.68618070583528</v>
      </c>
      <c r="I46" s="107">
        <f t="shared" si="3"/>
        <v>100</v>
      </c>
      <c r="J46" s="105">
        <f>'SEKTÖR (U S D)'!J46*1.8421</f>
        <v>278797008.26510656</v>
      </c>
      <c r="K46" s="105">
        <f>'SEKTÖR (U S D)'!K46*2.1295</f>
        <v>335726153.15151256</v>
      </c>
      <c r="L46" s="106">
        <f>(K46-J46)/J46*100</f>
        <v>20.419568072363383</v>
      </c>
      <c r="M46" s="107">
        <f t="shared" si="5"/>
        <v>100</v>
      </c>
    </row>
    <row r="47" spans="1:13" s="27" customFormat="1" ht="17.399999999999999" x14ac:dyDescent="0.3">
      <c r="A47" s="28"/>
      <c r="B47" s="29"/>
      <c r="C47" s="29"/>
      <c r="D47" s="30"/>
      <c r="E47" s="31"/>
      <c r="F47" s="31"/>
      <c r="G47" s="31"/>
      <c r="H47" s="31"/>
      <c r="I47" s="31"/>
    </row>
    <row r="48" spans="1:13" x14ac:dyDescent="0.25">
      <c r="A48" s="21" t="s">
        <v>185</v>
      </c>
    </row>
    <row r="50" spans="1:1" x14ac:dyDescent="0.25">
      <c r="A50" s="32" t="s">
        <v>40</v>
      </c>
    </row>
  </sheetData>
  <mergeCells count="4">
    <mergeCell ref="B6:E6"/>
    <mergeCell ref="F6:I6"/>
    <mergeCell ref="J6:M6"/>
    <mergeCell ref="A5:M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showGridLines="0" topLeftCell="A25" zoomScale="70" zoomScaleNormal="70" workbookViewId="0">
      <selection activeCell="C48" sqref="C48"/>
    </sheetView>
  </sheetViews>
  <sheetFormatPr defaultColWidth="9.109375" defaultRowHeight="13.2" x14ac:dyDescent="0.25"/>
  <cols>
    <col min="1" max="1" width="48.6640625" style="21" customWidth="1"/>
    <col min="2" max="2" width="14.44140625" style="21" customWidth="1"/>
    <col min="3" max="3" width="17.88671875" style="21" bestFit="1" customWidth="1"/>
    <col min="4" max="4" width="14.44140625" style="21" customWidth="1"/>
    <col min="5" max="5" width="17.88671875" style="21" bestFit="1" customWidth="1"/>
    <col min="6" max="6" width="18" style="21" bestFit="1" customWidth="1"/>
    <col min="7" max="7" width="22.109375" style="21" bestFit="1" customWidth="1"/>
    <col min="8" max="16384" width="9.109375" style="21"/>
  </cols>
  <sheetData>
    <row r="1" spans="1:7" x14ac:dyDescent="0.25">
      <c r="B1" s="23"/>
    </row>
    <row r="2" spans="1:7" x14ac:dyDescent="0.25">
      <c r="B2" s="23"/>
    </row>
    <row r="3" spans="1:7" x14ac:dyDescent="0.25">
      <c r="B3" s="23"/>
    </row>
    <row r="4" spans="1:7" x14ac:dyDescent="0.25">
      <c r="B4" s="23"/>
      <c r="C4" s="23"/>
    </row>
    <row r="5" spans="1:7" ht="24.6" x14ac:dyDescent="0.25">
      <c r="A5" s="149" t="s">
        <v>41</v>
      </c>
      <c r="B5" s="150"/>
      <c r="C5" s="150"/>
      <c r="D5" s="150"/>
      <c r="E5" s="150"/>
      <c r="F5" s="150"/>
      <c r="G5" s="151"/>
    </row>
    <row r="6" spans="1:7" ht="17.399999999999999" x14ac:dyDescent="0.25">
      <c r="A6" s="91"/>
      <c r="B6" s="152" t="s">
        <v>212</v>
      </c>
      <c r="C6" s="152"/>
      <c r="D6" s="152" t="s">
        <v>213</v>
      </c>
      <c r="E6" s="152"/>
      <c r="F6" s="152" t="s">
        <v>186</v>
      </c>
      <c r="G6" s="152"/>
    </row>
    <row r="7" spans="1:7" ht="28.2" x14ac:dyDescent="0.3">
      <c r="A7" s="92" t="s">
        <v>2</v>
      </c>
      <c r="B7" s="108" t="s">
        <v>42</v>
      </c>
      <c r="C7" s="108" t="s">
        <v>43</v>
      </c>
      <c r="D7" s="108" t="s">
        <v>42</v>
      </c>
      <c r="E7" s="108" t="s">
        <v>43</v>
      </c>
      <c r="F7" s="108" t="s">
        <v>42</v>
      </c>
      <c r="G7" s="108" t="s">
        <v>43</v>
      </c>
    </row>
    <row r="8" spans="1:7" ht="16.8" x14ac:dyDescent="0.3">
      <c r="A8" s="93" t="s">
        <v>3</v>
      </c>
      <c r="B8" s="101">
        <f>'SEKTÖR (U S D)'!D8</f>
        <v>4.1586469189358741</v>
      </c>
      <c r="C8" s="101">
        <f>'SEKTÖR (TL)'!D8</f>
        <v>13.789100367144441</v>
      </c>
      <c r="D8" s="101">
        <f>'SEKTÖR (U S D)'!H8</f>
        <v>6.1183045249529586</v>
      </c>
      <c r="E8" s="101">
        <f>'SEKTÖR (TL)'!H8</f>
        <v>22.111371660104389</v>
      </c>
      <c r="F8" s="101">
        <f>'SEKTÖR (U S D)'!L8</f>
        <v>8.235186430457734</v>
      </c>
      <c r="G8" s="101">
        <f>'SEKTÖR (TL)'!L8</f>
        <v>25.121779221355922</v>
      </c>
    </row>
    <row r="9" spans="1:7" s="26" customFormat="1" ht="15.6" x14ac:dyDescent="0.3">
      <c r="A9" s="96" t="s">
        <v>4</v>
      </c>
      <c r="B9" s="98">
        <f>'SEKTÖR (U S D)'!D9</f>
        <v>5.3590669172929362</v>
      </c>
      <c r="C9" s="98">
        <f>'SEKTÖR (TL)'!D9</f>
        <v>15.100510564149857</v>
      </c>
      <c r="D9" s="98">
        <f>'SEKTÖR (U S D)'!H9</f>
        <v>4.6566646936893692</v>
      </c>
      <c r="E9" s="98">
        <f>'SEKTÖR (TL)'!H9</f>
        <v>20.429448400327161</v>
      </c>
      <c r="F9" s="98">
        <f>'SEKTÖR (U S D)'!L9</f>
        <v>6.7884550018956658</v>
      </c>
      <c r="G9" s="98">
        <f>'SEKTÖR (TL)'!L9</f>
        <v>23.449332243926399</v>
      </c>
    </row>
    <row r="10" spans="1:7" ht="13.8" x14ac:dyDescent="0.25">
      <c r="A10" s="15" t="s">
        <v>5</v>
      </c>
      <c r="B10" s="100">
        <f>'SEKTÖR (U S D)'!D10</f>
        <v>0.35514640850308454</v>
      </c>
      <c r="C10" s="100">
        <f>'SEKTÖR (TL)'!D10</f>
        <v>9.6339302095966382</v>
      </c>
      <c r="D10" s="100">
        <f>'SEKTÖR (U S D)'!H10</f>
        <v>4.1898085413402288</v>
      </c>
      <c r="E10" s="100">
        <f>'SEKTÖR (TL)'!H10</f>
        <v>19.892232456418942</v>
      </c>
      <c r="F10" s="100">
        <f>'SEKTÖR (U S D)'!L10</f>
        <v>7.7878733210071935</v>
      </c>
      <c r="G10" s="100">
        <f>'SEKTÖR (TL)'!L10</f>
        <v>24.604677399210036</v>
      </c>
    </row>
    <row r="11" spans="1:7" ht="13.8" x14ac:dyDescent="0.25">
      <c r="A11" s="15" t="s">
        <v>6</v>
      </c>
      <c r="B11" s="100">
        <f>'SEKTÖR (U S D)'!D11</f>
        <v>28.313837081471526</v>
      </c>
      <c r="C11" s="100">
        <f>'SEKTÖR (TL)'!D11</f>
        <v>40.177666646537396</v>
      </c>
      <c r="D11" s="100">
        <f>'SEKTÖR (U S D)'!H11</f>
        <v>5.0563211915822377</v>
      </c>
      <c r="E11" s="100">
        <f>'SEKTÖR (TL)'!H11</f>
        <v>20.889337044129398</v>
      </c>
      <c r="F11" s="100">
        <f>'SEKTÖR (U S D)'!L11</f>
        <v>10.066350854097966</v>
      </c>
      <c r="G11" s="100">
        <f>'SEKTÖR (TL)'!L11</f>
        <v>27.238637502742328</v>
      </c>
    </row>
    <row r="12" spans="1:7" ht="13.8" x14ac:dyDescent="0.25">
      <c r="A12" s="15" t="s">
        <v>7</v>
      </c>
      <c r="B12" s="100">
        <f>'SEKTÖR (U S D)'!D12</f>
        <v>6.1068684778597797</v>
      </c>
      <c r="C12" s="100">
        <f>'SEKTÖR (TL)'!D12</f>
        <v>15.917453461807444</v>
      </c>
      <c r="D12" s="100">
        <f>'SEKTÖR (U S D)'!H12</f>
        <v>10.697306826973337</v>
      </c>
      <c r="E12" s="100">
        <f>'SEKTÖR (TL)'!H12</f>
        <v>27.380474426470219</v>
      </c>
      <c r="F12" s="100">
        <f>'SEKTÖR (U S D)'!L12</f>
        <v>10.406340687828813</v>
      </c>
      <c r="G12" s="100">
        <f>'SEKTÖR (TL)'!L12</f>
        <v>27.631671730487739</v>
      </c>
    </row>
    <row r="13" spans="1:7" ht="13.8" x14ac:dyDescent="0.25">
      <c r="A13" s="15" t="s">
        <v>8</v>
      </c>
      <c r="B13" s="100">
        <f>'SEKTÖR (U S D)'!D13</f>
        <v>-15.268378560527495</v>
      </c>
      <c r="C13" s="100">
        <f>'SEKTÖR (TL)'!D13</f>
        <v>-7.4341376213268795</v>
      </c>
      <c r="D13" s="100">
        <f>'SEKTÖR (U S D)'!H13</f>
        <v>-1.9040858470868574</v>
      </c>
      <c r="E13" s="100">
        <f>'SEKTÖR (TL)'!H13</f>
        <v>12.879928539071047</v>
      </c>
      <c r="F13" s="100">
        <f>'SEKTÖR (U S D)'!L13</f>
        <v>-1.4936490022350752</v>
      </c>
      <c r="G13" s="100">
        <f>'SEKTÖR (TL)'!L13</f>
        <v>13.875074344357213</v>
      </c>
    </row>
    <row r="14" spans="1:7" ht="13.8" x14ac:dyDescent="0.25">
      <c r="A14" s="15" t="s">
        <v>9</v>
      </c>
      <c r="B14" s="100">
        <f>'SEKTÖR (U S D)'!D14</f>
        <v>5.9243630504306077</v>
      </c>
      <c r="C14" s="100">
        <f>'SEKTÖR (TL)'!D14</f>
        <v>15.718073679008903</v>
      </c>
      <c r="D14" s="100">
        <f>'SEKTÖR (U S D)'!H14</f>
        <v>18.184083519381652</v>
      </c>
      <c r="E14" s="100">
        <f>'SEKTÖR (TL)'!H14</f>
        <v>35.99558164398055</v>
      </c>
      <c r="F14" s="100">
        <f>'SEKTÖR (U S D)'!L14</f>
        <v>12.101856021371701</v>
      </c>
      <c r="G14" s="100">
        <f>'SEKTÖR (TL)'!L14</f>
        <v>29.591717277841074</v>
      </c>
    </row>
    <row r="15" spans="1:7" ht="13.8" x14ac:dyDescent="0.25">
      <c r="A15" s="15" t="s">
        <v>10</v>
      </c>
      <c r="B15" s="100">
        <f>'SEKTÖR (U S D)'!D15</f>
        <v>-50.107790151511558</v>
      </c>
      <c r="C15" s="100">
        <f>'SEKTÖR (TL)'!D15</f>
        <v>-45.494782796029384</v>
      </c>
      <c r="D15" s="100">
        <f>'SEKTÖR (U S D)'!H15</f>
        <v>-52.412974743616047</v>
      </c>
      <c r="E15" s="100">
        <f>'SEKTÖR (TL)'!H15</f>
        <v>-45.241144274834518</v>
      </c>
      <c r="F15" s="100">
        <f>'SEKTÖR (U S D)'!L15</f>
        <v>-41.506459492827936</v>
      </c>
      <c r="G15" s="100">
        <f>'SEKTÖR (TL)'!L15</f>
        <v>-32.380438352954286</v>
      </c>
    </row>
    <row r="16" spans="1:7" ht="13.8" x14ac:dyDescent="0.25">
      <c r="A16" s="15" t="s">
        <v>11</v>
      </c>
      <c r="B16" s="100">
        <f>'SEKTÖR (U S D)'!D16</f>
        <v>91.832414419396883</v>
      </c>
      <c r="C16" s="100">
        <f>'SEKTÖR (TL)'!D16</f>
        <v>109.56913807673534</v>
      </c>
      <c r="D16" s="100">
        <f>'SEKTÖR (U S D)'!H16</f>
        <v>13.291888315601661</v>
      </c>
      <c r="E16" s="100">
        <f>'SEKTÖR (TL)'!H16</f>
        <v>30.366084740153891</v>
      </c>
      <c r="F16" s="100">
        <f>'SEKTÖR (U S D)'!L16</f>
        <v>11.935101354239313</v>
      </c>
      <c r="G16" s="100">
        <f>'SEKTÖR (TL)'!L16</f>
        <v>29.398945949651299</v>
      </c>
    </row>
    <row r="17" spans="1:7" ht="13.8" x14ac:dyDescent="0.25">
      <c r="A17" s="12" t="s">
        <v>12</v>
      </c>
      <c r="B17" s="100">
        <f>'SEKTÖR (U S D)'!D17</f>
        <v>9.6771882666301909</v>
      </c>
      <c r="C17" s="100">
        <f>'SEKTÖR (TL)'!D17</f>
        <v>19.817883131399654</v>
      </c>
      <c r="D17" s="100">
        <f>'SEKTÖR (U S D)'!H17</f>
        <v>13.37194868772732</v>
      </c>
      <c r="E17" s="100">
        <f>'SEKTÖR (TL)'!H17</f>
        <v>30.458210993957557</v>
      </c>
      <c r="F17" s="100">
        <f>'SEKTÖR (U S D)'!L17</f>
        <v>10.05526654553158</v>
      </c>
      <c r="G17" s="100">
        <f>'SEKTÖR (TL)'!L17</f>
        <v>27.225823847081848</v>
      </c>
    </row>
    <row r="18" spans="1:7" s="26" customFormat="1" ht="15.6" x14ac:dyDescent="0.3">
      <c r="A18" s="96" t="s">
        <v>13</v>
      </c>
      <c r="B18" s="98">
        <f>'SEKTÖR (U S D)'!D18</f>
        <v>12.593330937175388</v>
      </c>
      <c r="C18" s="98">
        <f>'SEKTÖR (TL)'!D18</f>
        <v>23.003650812136058</v>
      </c>
      <c r="D18" s="98">
        <f>'SEKTÖR (U S D)'!H18</f>
        <v>17.882899631837123</v>
      </c>
      <c r="E18" s="98">
        <f>'SEKTÖR (TL)'!H18</f>
        <v>35.649006396716423</v>
      </c>
      <c r="F18" s="98">
        <f>'SEKTÖR (U S D)'!L18</f>
        <v>17.171747337378783</v>
      </c>
      <c r="G18" s="98">
        <f>'SEKTÖR (TL)'!L18</f>
        <v>35.45260081154558</v>
      </c>
    </row>
    <row r="19" spans="1:7" ht="13.8" x14ac:dyDescent="0.25">
      <c r="A19" s="15" t="s">
        <v>14</v>
      </c>
      <c r="B19" s="100">
        <f>'SEKTÖR (U S D)'!D19</f>
        <v>12.593330937175388</v>
      </c>
      <c r="C19" s="100">
        <f>'SEKTÖR (TL)'!D19</f>
        <v>23.003650812136058</v>
      </c>
      <c r="D19" s="100">
        <f>'SEKTÖR (U S D)'!H19</f>
        <v>17.882899631837123</v>
      </c>
      <c r="E19" s="100">
        <f>'SEKTÖR (TL)'!H19</f>
        <v>35.649006396716423</v>
      </c>
      <c r="F19" s="100">
        <f>'SEKTÖR (U S D)'!L19</f>
        <v>17.171747337378783</v>
      </c>
      <c r="G19" s="100">
        <f>'SEKTÖR (TL)'!L19</f>
        <v>35.45260081154558</v>
      </c>
    </row>
    <row r="20" spans="1:7" s="26" customFormat="1" ht="15.6" x14ac:dyDescent="0.3">
      <c r="A20" s="96" t="s">
        <v>15</v>
      </c>
      <c r="B20" s="98">
        <f>'SEKTÖR (U S D)'!D20</f>
        <v>-3.1870428435392348</v>
      </c>
      <c r="C20" s="98">
        <f>'SEKTÖR (TL)'!D20</f>
        <v>5.7642320112919148</v>
      </c>
      <c r="D20" s="98">
        <f>'SEKTÖR (U S D)'!H20</f>
        <v>5.5985099661168043</v>
      </c>
      <c r="E20" s="98">
        <f>'SEKTÖR (TL)'!H20</f>
        <v>21.513238973711747</v>
      </c>
      <c r="F20" s="98">
        <f>'SEKTÖR (U S D)'!L20</f>
        <v>9.1096963069908448</v>
      </c>
      <c r="G20" s="98">
        <f>'SEKTÖR (TL)'!L20</f>
        <v>26.132728020051577</v>
      </c>
    </row>
    <row r="21" spans="1:7" ht="13.8" x14ac:dyDescent="0.25">
      <c r="A21" s="15" t="s">
        <v>16</v>
      </c>
      <c r="B21" s="100">
        <f>'SEKTÖR (U S D)'!D21</f>
        <v>-3.1870428435392348</v>
      </c>
      <c r="C21" s="100">
        <f>'SEKTÖR (TL)'!D21</f>
        <v>5.7642320112919148</v>
      </c>
      <c r="D21" s="100">
        <f>'SEKTÖR (U S D)'!H21</f>
        <v>5.5985099661168043</v>
      </c>
      <c r="E21" s="100">
        <f>'SEKTÖR (TL)'!H21</f>
        <v>21.513238973711747</v>
      </c>
      <c r="F21" s="100">
        <f>'SEKTÖR (U S D)'!L21</f>
        <v>9.1096963069908448</v>
      </c>
      <c r="G21" s="100">
        <f>'SEKTÖR (TL)'!L21</f>
        <v>26.132728020051577</v>
      </c>
    </row>
    <row r="22" spans="1:7" ht="16.8" x14ac:dyDescent="0.3">
      <c r="A22" s="93" t="s">
        <v>17</v>
      </c>
      <c r="B22" s="101">
        <f>'SEKTÖR (U S D)'!D22</f>
        <v>7.7058010906035719</v>
      </c>
      <c r="C22" s="101">
        <f>'SEKTÖR (TL)'!D22</f>
        <v>17.664222538919248</v>
      </c>
      <c r="D22" s="101">
        <f>'SEKTÖR (U S D)'!H22</f>
        <v>6.0816931145878899</v>
      </c>
      <c r="E22" s="101">
        <f>'SEKTÖR (TL)'!H22</f>
        <v>22.069242551859567</v>
      </c>
      <c r="F22" s="101">
        <f>'SEKTÖR (U S D)'!L22</f>
        <v>5.8349719351105449</v>
      </c>
      <c r="G22" s="101">
        <f>'SEKTÖR (TL)'!L22</f>
        <v>22.347089048269851</v>
      </c>
    </row>
    <row r="23" spans="1:7" s="26" customFormat="1" ht="15.6" x14ac:dyDescent="0.3">
      <c r="A23" s="96" t="s">
        <v>18</v>
      </c>
      <c r="B23" s="98">
        <f>'SEKTÖR (U S D)'!D23</f>
        <v>10.389788246446596</v>
      </c>
      <c r="C23" s="98">
        <f>'SEKTÖR (TL)'!D23</f>
        <v>20.596369728753988</v>
      </c>
      <c r="D23" s="98">
        <f>'SEKTÖR (U S D)'!H23</f>
        <v>7.3601052463470316</v>
      </c>
      <c r="E23" s="98">
        <f>'SEKTÖR (TL)'!H23</f>
        <v>23.540323904458063</v>
      </c>
      <c r="F23" s="98">
        <f>'SEKTÖR (U S D)'!L23</f>
        <v>7.8833652435306103</v>
      </c>
      <c r="G23" s="98">
        <f>'SEKTÖR (TL)'!L23</f>
        <v>24.715067741218427</v>
      </c>
    </row>
    <row r="24" spans="1:7" ht="13.8" x14ac:dyDescent="0.25">
      <c r="A24" s="15" t="s">
        <v>19</v>
      </c>
      <c r="B24" s="100">
        <f>'SEKTÖR (U S D)'!D24</f>
        <v>8.9681815562611433</v>
      </c>
      <c r="C24" s="100">
        <f>'SEKTÖR (TL)'!D24</f>
        <v>19.043322035286806</v>
      </c>
      <c r="D24" s="100">
        <f>'SEKTÖR (U S D)'!H24</f>
        <v>8.4158614754426804</v>
      </c>
      <c r="E24" s="100">
        <f>'SEKTÖR (TL)'!H24</f>
        <v>24.755192930595332</v>
      </c>
      <c r="F24" s="100">
        <f>'SEKTÖR (U S D)'!L24</f>
        <v>7.9507142769757566</v>
      </c>
      <c r="G24" s="100">
        <f>'SEKTÖR (TL)'!L24</f>
        <v>24.792924408457669</v>
      </c>
    </row>
    <row r="25" spans="1:7" ht="13.8" x14ac:dyDescent="0.25">
      <c r="A25" s="15" t="s">
        <v>20</v>
      </c>
      <c r="B25" s="100">
        <f>'SEKTÖR (U S D)'!D25</f>
        <v>4.2879389298714781</v>
      </c>
      <c r="C25" s="100">
        <f>'SEKTÖR (TL)'!D25</f>
        <v>13.930346649082722</v>
      </c>
      <c r="D25" s="100">
        <f>'SEKTÖR (U S D)'!H25</f>
        <v>0.93550371485988137</v>
      </c>
      <c r="E25" s="100">
        <f>'SEKTÖR (TL)'!H25</f>
        <v>16.147472040762572</v>
      </c>
      <c r="F25" s="100">
        <f>'SEKTÖR (U S D)'!L25</f>
        <v>6.3861853695394712</v>
      </c>
      <c r="G25" s="100">
        <f>'SEKTÖR (TL)'!L25</f>
        <v>22.984301473554268</v>
      </c>
    </row>
    <row r="26" spans="1:7" ht="13.8" x14ac:dyDescent="0.25">
      <c r="A26" s="15" t="s">
        <v>21</v>
      </c>
      <c r="B26" s="100">
        <f>'SEKTÖR (U S D)'!D26</f>
        <v>22.176152787556234</v>
      </c>
      <c r="C26" s="100">
        <f>'SEKTÖR (TL)'!D26</f>
        <v>33.472495306459216</v>
      </c>
      <c r="D26" s="100">
        <f>'SEKTÖR (U S D)'!H26</f>
        <v>8.8480052446289772</v>
      </c>
      <c r="E26" s="100">
        <f>'SEKTÖR (TL)'!H26</f>
        <v>25.252464995447237</v>
      </c>
      <c r="F26" s="100">
        <f>'SEKTÖR (U S D)'!L26</f>
        <v>8.9077547611088761</v>
      </c>
      <c r="G26" s="100">
        <f>'SEKTÖR (TL)'!L26</f>
        <v>25.899280041138567</v>
      </c>
    </row>
    <row r="27" spans="1:7" s="26" customFormat="1" ht="15.6" x14ac:dyDescent="0.3">
      <c r="A27" s="96" t="s">
        <v>22</v>
      </c>
      <c r="B27" s="98">
        <f>'SEKTÖR (U S D)'!D27</f>
        <v>8.2767588891066239</v>
      </c>
      <c r="C27" s="98">
        <f>'SEKTÖR (TL)'!D27</f>
        <v>18.287970793731244</v>
      </c>
      <c r="D27" s="98">
        <f>'SEKTÖR (U S D)'!H27</f>
        <v>4.1376446677770549</v>
      </c>
      <c r="E27" s="98">
        <f>'SEKTÖR (TL)'!H27</f>
        <v>19.8322069765508</v>
      </c>
      <c r="F27" s="98">
        <f>'SEKTÖR (U S D)'!L27</f>
        <v>2.7615824209870414</v>
      </c>
      <c r="G27" s="98">
        <f>'SEKTÖR (TL)'!L27</f>
        <v>18.794196713257652</v>
      </c>
    </row>
    <row r="28" spans="1:7" ht="13.8" x14ac:dyDescent="0.25">
      <c r="A28" s="15" t="s">
        <v>23</v>
      </c>
      <c r="B28" s="100">
        <f>'SEKTÖR (U S D)'!D28</f>
        <v>8.2767588891066239</v>
      </c>
      <c r="C28" s="100">
        <f>'SEKTÖR (TL)'!D28</f>
        <v>18.287970793731244</v>
      </c>
      <c r="D28" s="100">
        <f>'SEKTÖR (U S D)'!H28</f>
        <v>4.1376446677770549</v>
      </c>
      <c r="E28" s="100">
        <f>'SEKTÖR (TL)'!H28</f>
        <v>19.8322069765508</v>
      </c>
      <c r="F28" s="100">
        <f>'SEKTÖR (U S D)'!L28</f>
        <v>2.7615824209870414</v>
      </c>
      <c r="G28" s="100">
        <f>'SEKTÖR (TL)'!L28</f>
        <v>18.794196713257652</v>
      </c>
    </row>
    <row r="29" spans="1:7" s="26" customFormat="1" ht="15.6" x14ac:dyDescent="0.3">
      <c r="A29" s="96" t="s">
        <v>24</v>
      </c>
      <c r="B29" s="98">
        <f>'SEKTÖR (U S D)'!D29</f>
        <v>7.2142278007202618</v>
      </c>
      <c r="C29" s="98">
        <f>'SEKTÖR (TL)'!D29</f>
        <v>17.127198642440693</v>
      </c>
      <c r="D29" s="98">
        <f>'SEKTÖR (U S D)'!H29</f>
        <v>6.2835803903595249</v>
      </c>
      <c r="E29" s="98">
        <f>'SEKTÖR (TL)'!H29</f>
        <v>22.301556216081352</v>
      </c>
      <c r="F29" s="98">
        <f>'SEKTÖR (U S D)'!L29</f>
        <v>6.1614540339287762</v>
      </c>
      <c r="G29" s="98">
        <f>'SEKTÖR (TL)'!L29</f>
        <v>22.724508096873862</v>
      </c>
    </row>
    <row r="30" spans="1:7" ht="13.8" x14ac:dyDescent="0.25">
      <c r="A30" s="15" t="s">
        <v>25</v>
      </c>
      <c r="B30" s="100">
        <f>'SEKTÖR (U S D)'!D30</f>
        <v>10.251397893264002</v>
      </c>
      <c r="C30" s="100">
        <f>'SEKTÖR (TL)'!D30</f>
        <v>20.44518387665287</v>
      </c>
      <c r="D30" s="100">
        <f>'SEKTÖR (U S D)'!H30</f>
        <v>11.046115340731919</v>
      </c>
      <c r="E30" s="100">
        <f>'SEKTÖR (TL)'!H30</f>
        <v>27.781851797249541</v>
      </c>
      <c r="F30" s="100">
        <f>'SEKTÖR (U S D)'!L30</f>
        <v>10.350712379132389</v>
      </c>
      <c r="G30" s="100">
        <f>'SEKTÖR (TL)'!L30</f>
        <v>27.56736442720938</v>
      </c>
    </row>
    <row r="31" spans="1:7" ht="13.8" x14ac:dyDescent="0.25">
      <c r="A31" s="15" t="s">
        <v>26</v>
      </c>
      <c r="B31" s="100">
        <f>'SEKTÖR (U S D)'!D31</f>
        <v>0.21173662056624215</v>
      </c>
      <c r="C31" s="100">
        <f>'SEKTÖR (TL)'!D31</f>
        <v>9.4772608284565631</v>
      </c>
      <c r="D31" s="100">
        <f>'SEKTÖR (U S D)'!H31</f>
        <v>7.7426769177565582</v>
      </c>
      <c r="E31" s="100">
        <f>'SEKTÖR (TL)'!H31</f>
        <v>23.980552871206484</v>
      </c>
      <c r="F31" s="100">
        <f>'SEKTÖR (U S D)'!L31</f>
        <v>8.5821579806186516</v>
      </c>
      <c r="G31" s="100">
        <f>'SEKTÖR (TL)'!L31</f>
        <v>25.522884436093275</v>
      </c>
    </row>
    <row r="32" spans="1:7" ht="13.8" x14ac:dyDescent="0.25">
      <c r="A32" s="15" t="s">
        <v>27</v>
      </c>
      <c r="B32" s="100">
        <f>'SEKTÖR (U S D)'!D32</f>
        <v>-36.39646158529758</v>
      </c>
      <c r="C32" s="100">
        <f>'SEKTÖR (TL)'!D32</f>
        <v>-30.515712036766534</v>
      </c>
      <c r="D32" s="100">
        <f>'SEKTÖR (U S D)'!H32</f>
        <v>-8.7629926072257991</v>
      </c>
      <c r="E32" s="100">
        <f>'SEKTÖR (TL)'!H32</f>
        <v>4.9873173979612213</v>
      </c>
      <c r="F32" s="100">
        <f>'SEKTÖR (U S D)'!L32</f>
        <v>-7.7825499428164111</v>
      </c>
      <c r="G32" s="100">
        <f>'SEKTÖR (TL)'!L32</f>
        <v>6.6049942439457503</v>
      </c>
    </row>
    <row r="33" spans="1:7" ht="13.8" x14ac:dyDescent="0.25">
      <c r="A33" s="15" t="s">
        <v>187</v>
      </c>
      <c r="B33" s="100">
        <f>'SEKTÖR (U S D)'!D33</f>
        <v>5.7177493110895261</v>
      </c>
      <c r="C33" s="100">
        <f>'SEKTÖR (TL)'!D33</f>
        <v>15.492356542519872</v>
      </c>
      <c r="D33" s="100">
        <f>'SEKTÖR (U S D)'!H33</f>
        <v>6.3259903257717669</v>
      </c>
      <c r="E33" s="100">
        <f>'SEKTÖR (TL)'!H33</f>
        <v>22.350357743851589</v>
      </c>
      <c r="F33" s="100">
        <f>'SEKTÖR (U S D)'!L33</f>
        <v>6.7983628783812504</v>
      </c>
      <c r="G33" s="100">
        <f>'SEKTÖR (TL)'!L33</f>
        <v>23.460785923409631</v>
      </c>
    </row>
    <row r="34" spans="1:7" ht="13.8" x14ac:dyDescent="0.25">
      <c r="A34" s="15" t="s">
        <v>28</v>
      </c>
      <c r="B34" s="100">
        <f>'SEKTÖR (U S D)'!D34</f>
        <v>10.821929110797344</v>
      </c>
      <c r="C34" s="100">
        <f>'SEKTÖR (TL)'!D34</f>
        <v>21.068466109044159</v>
      </c>
      <c r="D34" s="100">
        <f>'SEKTÖR (U S D)'!H34</f>
        <v>6.7691988545164321</v>
      </c>
      <c r="E34" s="100">
        <f>'SEKTÖR (TL)'!H34</f>
        <v>22.860362135824715</v>
      </c>
      <c r="F34" s="100">
        <f>'SEKTÖR (U S D)'!L34</f>
        <v>7.9430796239535306</v>
      </c>
      <c r="G34" s="100">
        <f>'SEKTÖR (TL)'!L34</f>
        <v>24.784098615280971</v>
      </c>
    </row>
    <row r="35" spans="1:7" ht="13.8" x14ac:dyDescent="0.25">
      <c r="A35" s="15" t="s">
        <v>29</v>
      </c>
      <c r="B35" s="100">
        <f>'SEKTÖR (U S D)'!D35</f>
        <v>2.9778899816104589</v>
      </c>
      <c r="C35" s="100">
        <f>'SEKTÖR (TL)'!D35</f>
        <v>12.49917126740211</v>
      </c>
      <c r="D35" s="100">
        <f>'SEKTÖR (U S D)'!H35</f>
        <v>6.2997836653604384</v>
      </c>
      <c r="E35" s="100">
        <f>'SEKTÖR (TL)'!H35</f>
        <v>22.320201483216021</v>
      </c>
      <c r="F35" s="100">
        <f>'SEKTÖR (U S D)'!L35</f>
        <v>6.1337683913119889</v>
      </c>
      <c r="G35" s="100">
        <f>'SEKTÖR (TL)'!L35</f>
        <v>22.692503007056558</v>
      </c>
    </row>
    <row r="36" spans="1:7" ht="13.8" x14ac:dyDescent="0.25">
      <c r="A36" s="15" t="s">
        <v>30</v>
      </c>
      <c r="B36" s="100">
        <f>'SEKTÖR (U S D)'!D36</f>
        <v>7.0206226192099095</v>
      </c>
      <c r="C36" s="100">
        <f>'SEKTÖR (TL)'!D36</f>
        <v>16.915692828164648</v>
      </c>
      <c r="D36" s="100">
        <f>'SEKTÖR (U S D)'!H36</f>
        <v>-3.3145456898382419</v>
      </c>
      <c r="E36" s="100">
        <f>'SEKTÖR (TL)'!H36</f>
        <v>11.256898593003937</v>
      </c>
      <c r="F36" s="100">
        <f>'SEKTÖR (U S D)'!L36</f>
        <v>-5.0578209070815374</v>
      </c>
      <c r="G36" s="100">
        <f>'SEKTÖR (TL)'!L36</f>
        <v>9.7548289334834557</v>
      </c>
    </row>
    <row r="37" spans="1:7" ht="13.8" x14ac:dyDescent="0.25">
      <c r="A37" s="15" t="s">
        <v>188</v>
      </c>
      <c r="B37" s="100">
        <f>'SEKTÖR (U S D)'!D37</f>
        <v>-1.526507142294834</v>
      </c>
      <c r="C37" s="100">
        <f>'SEKTÖR (TL)'!D37</f>
        <v>7.5782999659110049</v>
      </c>
      <c r="D37" s="100">
        <f>'SEKTÖR (U S D)'!H37</f>
        <v>0.32615439152561848</v>
      </c>
      <c r="E37" s="100">
        <f>'SEKTÖR (TL)'!H37</f>
        <v>15.44628781033598</v>
      </c>
      <c r="F37" s="100">
        <f>'SEKTÖR (U S D)'!L37</f>
        <v>4.8695963850965175E-2</v>
      </c>
      <c r="G37" s="100">
        <f>'SEKTÖR (TL)'!L37</f>
        <v>15.658052252874771</v>
      </c>
    </row>
    <row r="38" spans="1:7" ht="13.8" x14ac:dyDescent="0.25">
      <c r="A38" s="12" t="s">
        <v>31</v>
      </c>
      <c r="B38" s="100">
        <f>'SEKTÖR (U S D)'!D38</f>
        <v>98.575727351851754</v>
      </c>
      <c r="C38" s="100">
        <f>'SEKTÖR (TL)'!D38</f>
        <v>116.935934159209</v>
      </c>
      <c r="D38" s="100">
        <f>'SEKTÖR (U S D)'!H38</f>
        <v>14.839965263459002</v>
      </c>
      <c r="E38" s="100">
        <f>'SEKTÖR (TL)'!H38</f>
        <v>32.147472036007215</v>
      </c>
      <c r="F38" s="100">
        <f>'SEKTÖR (U S D)'!L38</f>
        <v>12.213987730304138</v>
      </c>
      <c r="G38" s="100">
        <f>'SEKTÖR (TL)'!L38</f>
        <v>29.72134350560917</v>
      </c>
    </row>
    <row r="39" spans="1:7" ht="13.8" x14ac:dyDescent="0.25">
      <c r="A39" s="12" t="s">
        <v>189</v>
      </c>
      <c r="B39" s="100">
        <f>'SEKTÖR (U S D)'!D39</f>
        <v>40.24379008562294</v>
      </c>
      <c r="C39" s="100">
        <f>'SEKTÖR (TL)'!D39</f>
        <v>53.210656800693414</v>
      </c>
      <c r="D39" s="100">
        <f>'SEKTÖR (U S D)'!H39</f>
        <v>22.866746586293658</v>
      </c>
      <c r="E39" s="100">
        <f>'SEKTÖR (TL)'!H39</f>
        <v>41.383967867097027</v>
      </c>
      <c r="F39" s="100">
        <f>'SEKTÖR (U S D)'!L39</f>
        <v>22.051554733012885</v>
      </c>
      <c r="G39" s="100">
        <f>'SEKTÖR (TL)'!L39</f>
        <v>41.09374398998478</v>
      </c>
    </row>
    <row r="40" spans="1:7" ht="13.8" x14ac:dyDescent="0.25">
      <c r="A40" s="12" t="s">
        <v>32</v>
      </c>
      <c r="B40" s="100">
        <f>'SEKTÖR (U S D)'!D40</f>
        <v>-0.21665137952953484</v>
      </c>
      <c r="C40" s="100">
        <f>'SEKTÖR (TL)'!D40</f>
        <v>9.0092643002670556</v>
      </c>
      <c r="D40" s="100">
        <f>'SEKTÖR (U S D)'!H40</f>
        <v>10.178829791162084</v>
      </c>
      <c r="E40" s="100">
        <f>'SEKTÖR (TL)'!H40</f>
        <v>26.783857826717739</v>
      </c>
      <c r="F40" s="100">
        <f>'SEKTÖR (U S D)'!L40</f>
        <v>11.548243811987549</v>
      </c>
      <c r="G40" s="100">
        <f>'SEKTÖR (TL)'!L40</f>
        <v>28.951731826517278</v>
      </c>
    </row>
    <row r="41" spans="1:7" ht="13.8" x14ac:dyDescent="0.25">
      <c r="A41" s="15" t="s">
        <v>33</v>
      </c>
      <c r="B41" s="100">
        <f>'SEKTÖR (U S D)'!D41</f>
        <v>4.3335089108561062</v>
      </c>
      <c r="C41" s="100">
        <f>'SEKTÖR (TL)'!D41</f>
        <v>13.98013000642629</v>
      </c>
      <c r="D41" s="100">
        <f>'SEKTÖR (U S D)'!H41</f>
        <v>4.0652242516108705</v>
      </c>
      <c r="E41" s="100">
        <f>'SEKTÖR (TL)'!H41</f>
        <v>19.748872094846504</v>
      </c>
      <c r="F41" s="100">
        <f>'SEKTÖR (U S D)'!L41</f>
        <v>5.0960714229761361</v>
      </c>
      <c r="G41" s="100">
        <f>'SEKTÖR (TL)'!L41</f>
        <v>21.492907060000928</v>
      </c>
    </row>
    <row r="42" spans="1:7" ht="16.8" x14ac:dyDescent="0.3">
      <c r="A42" s="93" t="s">
        <v>34</v>
      </c>
      <c r="B42" s="101">
        <f>'SEKTÖR (U S D)'!D42</f>
        <v>-12.250290019501042</v>
      </c>
      <c r="C42" s="101">
        <f>'SEKTÖR (TL)'!D42</f>
        <v>-4.1369982088010229</v>
      </c>
      <c r="D42" s="101">
        <f>'SEKTÖR (U S D)'!H42</f>
        <v>-6.4003321862617772</v>
      </c>
      <c r="E42" s="101">
        <f>'SEKTÖR (TL)'!H42</f>
        <v>7.7060538691335099</v>
      </c>
      <c r="F42" s="101">
        <f>'SEKTÖR (U S D)'!L42</f>
        <v>-3.2773623747118856</v>
      </c>
      <c r="G42" s="101">
        <f>'SEKTÖR (TL)'!L42</f>
        <v>11.813070312714339</v>
      </c>
    </row>
    <row r="43" spans="1:7" ht="13.8" x14ac:dyDescent="0.25">
      <c r="A43" s="15" t="s">
        <v>35</v>
      </c>
      <c r="B43" s="100">
        <f>'SEKTÖR (U S D)'!D43</f>
        <v>-12.250290019501042</v>
      </c>
      <c r="C43" s="100">
        <f>'SEKTÖR (TL)'!D43</f>
        <v>-4.1369982088010229</v>
      </c>
      <c r="D43" s="100">
        <f>'SEKTÖR (U S D)'!H43</f>
        <v>-6.4003321862617772</v>
      </c>
      <c r="E43" s="100">
        <f>'SEKTÖR (TL)'!H43</f>
        <v>7.7060538691335099</v>
      </c>
      <c r="F43" s="100">
        <f>'SEKTÖR (U S D)'!L43</f>
        <v>-3.2773623747118856</v>
      </c>
      <c r="G43" s="100">
        <f>'SEKTÖR (TL)'!L43</f>
        <v>11.813070312714339</v>
      </c>
    </row>
    <row r="44" spans="1:7" ht="17.399999999999999" x14ac:dyDescent="0.3">
      <c r="A44" s="109" t="s">
        <v>44</v>
      </c>
      <c r="B44" s="110">
        <f>'SEKTÖR (U S D)'!D44</f>
        <v>6.4796223561623085</v>
      </c>
      <c r="C44" s="110">
        <f>'SEKTÖR (TL)'!D44</f>
        <v>16.324671966704297</v>
      </c>
      <c r="D44" s="110">
        <f>'SEKTÖR (U S D)'!H44</f>
        <v>5.6440084647005158</v>
      </c>
      <c r="E44" s="110">
        <f>'SEKTÖR (TL)'!H44</f>
        <v>21.565594541353001</v>
      </c>
      <c r="F44" s="110">
        <f>'SEKTÖR (U S D)'!L44</f>
        <v>5.864488429868743</v>
      </c>
      <c r="G44" s="110">
        <f>'SEKTÖR (TL)'!L44</f>
        <v>22.381210635364791</v>
      </c>
    </row>
    <row r="45" spans="1:7" ht="13.8" x14ac:dyDescent="0.25">
      <c r="A45" s="103" t="s">
        <v>37</v>
      </c>
      <c r="B45" s="111"/>
      <c r="C45" s="111"/>
      <c r="D45" s="100">
        <f>'SEKTÖR (U S D)'!H45</f>
        <v>8.002776090051821</v>
      </c>
      <c r="E45" s="100">
        <f>'SEKTÖR (TL)'!H45</f>
        <v>24.279851534512616</v>
      </c>
      <c r="F45" s="100">
        <f>'SEKTÖR (U S D)'!L45</f>
        <v>-25.036753875941585</v>
      </c>
      <c r="G45" s="100">
        <f>'SEKTÖR (TL)'!L45</f>
        <v>-13.341168980412352</v>
      </c>
    </row>
    <row r="46" spans="1:7" s="27" customFormat="1" ht="17.399999999999999" x14ac:dyDescent="0.3">
      <c r="A46" s="104" t="s">
        <v>44</v>
      </c>
      <c r="B46" s="112">
        <f>'SEKTÖR (U S D)'!D46</f>
        <v>6.4796223561623085</v>
      </c>
      <c r="C46" s="112">
        <f>'SEKTÖR (TL)'!D46</f>
        <v>16.324671966704297</v>
      </c>
      <c r="D46" s="112">
        <f>'SEKTÖR (U S D)'!H46</f>
        <v>5.7488013201902133</v>
      </c>
      <c r="E46" s="112">
        <f>'SEKTÖR (TL)'!H46</f>
        <v>21.68618070583528</v>
      </c>
      <c r="F46" s="112">
        <f>'SEKTÖR (U S D)'!L46</f>
        <v>4.1675916159195143</v>
      </c>
      <c r="G46" s="112">
        <f>'SEKTÖR (TL)'!L46</f>
        <v>20.419568072363383</v>
      </c>
    </row>
    <row r="47" spans="1:7" s="27" customFormat="1" ht="17.399999999999999" x14ac:dyDescent="0.3">
      <c r="A47" s="28"/>
      <c r="B47" s="30"/>
      <c r="C47" s="30"/>
      <c r="D47" s="30"/>
      <c r="E47" s="30"/>
    </row>
    <row r="48" spans="1:7" ht="13.8" x14ac:dyDescent="0.25">
      <c r="A48" s="33"/>
    </row>
    <row r="49" spans="1:1" x14ac:dyDescent="0.25">
      <c r="A49" s="26" t="s">
        <v>40</v>
      </c>
    </row>
    <row r="50" spans="1:1" x14ac:dyDescent="0.25">
      <c r="A50" s="34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showGridLines="0" zoomScale="70" zoomScaleNormal="70" workbookViewId="0">
      <selection activeCell="J26" sqref="J26"/>
    </sheetView>
  </sheetViews>
  <sheetFormatPr defaultColWidth="9.109375" defaultRowHeight="13.2" x14ac:dyDescent="0.25"/>
  <cols>
    <col min="1" max="1" width="34.88671875" bestFit="1" customWidth="1"/>
    <col min="2" max="2" width="12.6640625" bestFit="1" customWidth="1"/>
    <col min="3" max="3" width="12.88671875" customWidth="1"/>
    <col min="4" max="4" width="12.5546875" bestFit="1" customWidth="1"/>
    <col min="5" max="5" width="13.5546875" bestFit="1" customWidth="1"/>
    <col min="6" max="7" width="14.109375" bestFit="1" customWidth="1"/>
    <col min="8" max="8" width="12.5546875" customWidth="1"/>
    <col min="9" max="9" width="15" bestFit="1" customWidth="1"/>
    <col min="10" max="11" width="14.109375" bestFit="1" customWidth="1"/>
    <col min="12" max="12" width="12.5546875" bestFit="1" customWidth="1"/>
    <col min="13" max="13" width="15" bestFit="1" customWidth="1"/>
  </cols>
  <sheetData>
    <row r="2" spans="1:13" ht="24.6" x14ac:dyDescent="0.4">
      <c r="C2" s="2" t="s">
        <v>207</v>
      </c>
    </row>
    <row r="6" spans="1:13" ht="22.2" x14ac:dyDescent="0.25">
      <c r="A6" s="153" t="s">
        <v>45</v>
      </c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5"/>
    </row>
    <row r="7" spans="1:13" ht="17.399999999999999" x14ac:dyDescent="0.25">
      <c r="A7" s="115"/>
      <c r="B7" s="142" t="s">
        <v>67</v>
      </c>
      <c r="C7" s="142"/>
      <c r="D7" s="142"/>
      <c r="E7" s="142"/>
      <c r="F7" s="142" t="s">
        <v>214</v>
      </c>
      <c r="G7" s="142"/>
      <c r="H7" s="142"/>
      <c r="I7" s="142"/>
      <c r="J7" s="142" t="s">
        <v>180</v>
      </c>
      <c r="K7" s="142"/>
      <c r="L7" s="142"/>
      <c r="M7" s="142"/>
    </row>
    <row r="8" spans="1:13" ht="32.4" x14ac:dyDescent="0.3">
      <c r="A8" s="116" t="s">
        <v>46</v>
      </c>
      <c r="B8" s="6">
        <v>2013</v>
      </c>
      <c r="C8" s="7">
        <v>2014</v>
      </c>
      <c r="D8" s="8" t="s">
        <v>181</v>
      </c>
      <c r="E8" s="8" t="s">
        <v>182</v>
      </c>
      <c r="F8" s="7">
        <v>2013</v>
      </c>
      <c r="G8" s="117">
        <v>2014</v>
      </c>
      <c r="H8" s="8" t="s">
        <v>181</v>
      </c>
      <c r="I8" s="7" t="s">
        <v>182</v>
      </c>
      <c r="J8" s="7" t="s">
        <v>183</v>
      </c>
      <c r="K8" s="117" t="s">
        <v>184</v>
      </c>
      <c r="L8" s="8" t="s">
        <v>181</v>
      </c>
      <c r="M8" s="7" t="s">
        <v>182</v>
      </c>
    </row>
    <row r="9" spans="1:13" ht="22.5" customHeight="1" x14ac:dyDescent="0.3">
      <c r="A9" s="118" t="s">
        <v>47</v>
      </c>
      <c r="B9" s="35">
        <v>937499.32200000004</v>
      </c>
      <c r="C9" s="36">
        <v>1159908.5959999999</v>
      </c>
      <c r="D9" s="119">
        <f t="shared" ref="D9:D22" si="0">(C9-B9)/B9*100</f>
        <v>23.723673050293666</v>
      </c>
      <c r="E9" s="120">
        <f t="shared" ref="E9:E22" si="1">C9/C$22*100</f>
        <v>8.7246432732897734</v>
      </c>
      <c r="F9" s="35">
        <v>9018871.1770000011</v>
      </c>
      <c r="G9" s="36">
        <v>9371288.9039999992</v>
      </c>
      <c r="H9" s="119">
        <f t="shared" ref="H9:H22" si="2">(G9-F9)/F9*100</f>
        <v>3.9075591621569745</v>
      </c>
      <c r="I9" s="120">
        <f t="shared" ref="I9:I22" si="3">G9/G$22*100</f>
        <v>8.3034048364896478</v>
      </c>
      <c r="J9" s="35">
        <v>12659992.948999999</v>
      </c>
      <c r="K9" s="36">
        <v>12854865.489999998</v>
      </c>
      <c r="L9" s="119">
        <f t="shared" ref="L9:L22" si="4">(K9-J9)/J9*100</f>
        <v>1.5392784323421922</v>
      </c>
      <c r="M9" s="120">
        <f t="shared" ref="M9:M22" si="5">K9/K$22*100</f>
        <v>8.489278646798418</v>
      </c>
    </row>
    <row r="10" spans="1:13" ht="22.5" customHeight="1" x14ac:dyDescent="0.3">
      <c r="A10" s="118" t="s">
        <v>196</v>
      </c>
      <c r="B10" s="35">
        <v>114577.236</v>
      </c>
      <c r="C10" s="36">
        <v>127871.58</v>
      </c>
      <c r="D10" s="119">
        <f t="shared" si="0"/>
        <v>11.602954010864773</v>
      </c>
      <c r="E10" s="120">
        <f t="shared" si="1"/>
        <v>0.96182916838382948</v>
      </c>
      <c r="F10" s="35">
        <v>1087172.2709999999</v>
      </c>
      <c r="G10" s="36">
        <v>1196891.5160000001</v>
      </c>
      <c r="H10" s="119">
        <f t="shared" si="2"/>
        <v>10.092167352564873</v>
      </c>
      <c r="I10" s="120">
        <f t="shared" si="3"/>
        <v>1.0605024457698469</v>
      </c>
      <c r="J10" s="35">
        <v>1449757.3939999999</v>
      </c>
      <c r="K10" s="36">
        <v>1644145.5079999999</v>
      </c>
      <c r="L10" s="119">
        <f t="shared" si="4"/>
        <v>13.408320233750784</v>
      </c>
      <c r="M10" s="120">
        <f t="shared" si="5"/>
        <v>1.0857841619697834</v>
      </c>
    </row>
    <row r="11" spans="1:13" ht="22.5" customHeight="1" x14ac:dyDescent="0.3">
      <c r="A11" s="118" t="s">
        <v>48</v>
      </c>
      <c r="B11" s="35">
        <v>259495.58199999999</v>
      </c>
      <c r="C11" s="36">
        <v>244136.71900000001</v>
      </c>
      <c r="D11" s="119">
        <f t="shared" si="0"/>
        <v>-5.918737761015131</v>
      </c>
      <c r="E11" s="120">
        <f t="shared" si="1"/>
        <v>1.836356580623518</v>
      </c>
      <c r="F11" s="35">
        <v>2294154.2380000004</v>
      </c>
      <c r="G11" s="36">
        <v>2301499.3779999996</v>
      </c>
      <c r="H11" s="119">
        <f t="shared" si="2"/>
        <v>0.3201676625893537</v>
      </c>
      <c r="I11" s="120">
        <f t="shared" si="3"/>
        <v>2.0392372129629006</v>
      </c>
      <c r="J11" s="35">
        <v>3102644.602</v>
      </c>
      <c r="K11" s="36">
        <v>3104603.5060000001</v>
      </c>
      <c r="L11" s="119">
        <f t="shared" si="4"/>
        <v>6.3136589950952338E-2</v>
      </c>
      <c r="M11" s="120">
        <f t="shared" si="5"/>
        <v>2.0502621572169644</v>
      </c>
    </row>
    <row r="12" spans="1:13" ht="22.5" customHeight="1" x14ac:dyDescent="0.3">
      <c r="A12" s="118" t="s">
        <v>49</v>
      </c>
      <c r="B12" s="35">
        <v>195718.38500000001</v>
      </c>
      <c r="C12" s="36">
        <v>198121.35800000001</v>
      </c>
      <c r="D12" s="119">
        <f t="shared" si="0"/>
        <v>1.2277707073865329</v>
      </c>
      <c r="E12" s="120">
        <f t="shared" si="1"/>
        <v>1.4902365404745523</v>
      </c>
      <c r="F12" s="35">
        <v>1550260.4580000001</v>
      </c>
      <c r="G12" s="36">
        <v>1741524.3550000004</v>
      </c>
      <c r="H12" s="119">
        <f t="shared" si="2"/>
        <v>12.337533090842747</v>
      </c>
      <c r="I12" s="120">
        <f t="shared" si="3"/>
        <v>1.5430728793345843</v>
      </c>
      <c r="J12" s="35">
        <v>2049216.0190000001</v>
      </c>
      <c r="K12" s="36">
        <v>2337641.0240000002</v>
      </c>
      <c r="L12" s="119">
        <f t="shared" si="4"/>
        <v>14.074895097723717</v>
      </c>
      <c r="M12" s="120">
        <f t="shared" si="5"/>
        <v>1.5437645803731543</v>
      </c>
    </row>
    <row r="13" spans="1:13" ht="22.5" customHeight="1" x14ac:dyDescent="0.3">
      <c r="A13" s="121" t="s">
        <v>50</v>
      </c>
      <c r="B13" s="35">
        <v>80574.804999999993</v>
      </c>
      <c r="C13" s="36">
        <v>79617.356</v>
      </c>
      <c r="D13" s="119">
        <f t="shared" si="0"/>
        <v>-1.1882734311302314</v>
      </c>
      <c r="E13" s="120">
        <f t="shared" si="1"/>
        <v>0.59886876591654914</v>
      </c>
      <c r="F13" s="35">
        <v>841437.57600000012</v>
      </c>
      <c r="G13" s="36">
        <v>770366.33799999999</v>
      </c>
      <c r="H13" s="119">
        <f t="shared" si="2"/>
        <v>-8.446406486605504</v>
      </c>
      <c r="I13" s="120">
        <f t="shared" si="3"/>
        <v>0.68258098137255119</v>
      </c>
      <c r="J13" s="35">
        <v>1160206.3459999999</v>
      </c>
      <c r="K13" s="36">
        <v>1066755.9049999998</v>
      </c>
      <c r="L13" s="119">
        <f t="shared" si="4"/>
        <v>-8.0546397045823532</v>
      </c>
      <c r="M13" s="120">
        <f t="shared" si="5"/>
        <v>0.70447941541725312</v>
      </c>
    </row>
    <row r="14" spans="1:13" ht="22.5" customHeight="1" x14ac:dyDescent="0.3">
      <c r="A14" s="118" t="s">
        <v>51</v>
      </c>
      <c r="B14" s="35">
        <v>1060483.7</v>
      </c>
      <c r="C14" s="36">
        <v>1001886.27</v>
      </c>
      <c r="D14" s="119">
        <f t="shared" si="0"/>
        <v>-5.5255380162844503</v>
      </c>
      <c r="E14" s="120">
        <f t="shared" si="1"/>
        <v>7.5360251112035748</v>
      </c>
      <c r="F14" s="35">
        <v>8937273.6500000004</v>
      </c>
      <c r="G14" s="36">
        <v>9265133.4330000002</v>
      </c>
      <c r="H14" s="119">
        <f t="shared" si="2"/>
        <v>3.6684541151987644</v>
      </c>
      <c r="I14" s="120">
        <f t="shared" si="3"/>
        <v>8.2093460724977501</v>
      </c>
      <c r="J14" s="35">
        <v>11853457.511999998</v>
      </c>
      <c r="K14" s="36">
        <v>12494844.410999998</v>
      </c>
      <c r="L14" s="119">
        <f t="shared" si="4"/>
        <v>5.4109688953681578</v>
      </c>
      <c r="M14" s="120">
        <f t="shared" si="5"/>
        <v>8.2515228133570186</v>
      </c>
    </row>
    <row r="15" spans="1:13" ht="22.5" customHeight="1" x14ac:dyDescent="0.3">
      <c r="A15" s="118" t="s">
        <v>52</v>
      </c>
      <c r="B15" s="35">
        <v>819872.12899999996</v>
      </c>
      <c r="C15" s="36">
        <v>832725.92500000005</v>
      </c>
      <c r="D15" s="119">
        <f t="shared" si="0"/>
        <v>1.5677805776466502</v>
      </c>
      <c r="E15" s="120">
        <f t="shared" si="1"/>
        <v>6.2636285868556962</v>
      </c>
      <c r="F15" s="35">
        <v>6803733.4879999999</v>
      </c>
      <c r="G15" s="36">
        <v>6590869.7669999991</v>
      </c>
      <c r="H15" s="119">
        <f t="shared" si="2"/>
        <v>-3.1286310872616712</v>
      </c>
      <c r="I15" s="120">
        <f t="shared" si="3"/>
        <v>5.8398220843049566</v>
      </c>
      <c r="J15" s="35">
        <v>9110909.1050000004</v>
      </c>
      <c r="K15" s="36">
        <v>9143992.3110000007</v>
      </c>
      <c r="L15" s="119">
        <f t="shared" si="4"/>
        <v>0.36311640933663158</v>
      </c>
      <c r="M15" s="120">
        <f t="shared" si="5"/>
        <v>6.0386395122257515</v>
      </c>
    </row>
    <row r="16" spans="1:13" ht="22.5" customHeight="1" x14ac:dyDescent="0.3">
      <c r="A16" s="118" t="s">
        <v>53</v>
      </c>
      <c r="B16" s="35">
        <v>565465.96799999999</v>
      </c>
      <c r="C16" s="36">
        <v>547040.50300000003</v>
      </c>
      <c r="D16" s="119">
        <f t="shared" si="0"/>
        <v>-3.2584569262707546</v>
      </c>
      <c r="E16" s="120">
        <f t="shared" si="1"/>
        <v>4.1147494390290769</v>
      </c>
      <c r="F16" s="35">
        <v>4832248.2300000004</v>
      </c>
      <c r="G16" s="36">
        <v>5103446.2709999997</v>
      </c>
      <c r="H16" s="119">
        <f t="shared" si="2"/>
        <v>5.6122539259536186</v>
      </c>
      <c r="I16" s="120">
        <f t="shared" si="3"/>
        <v>4.5218945743203882</v>
      </c>
      <c r="J16" s="35">
        <v>6478142.4870000007</v>
      </c>
      <c r="K16" s="36">
        <v>6844535.4840000011</v>
      </c>
      <c r="L16" s="119">
        <f t="shared" si="4"/>
        <v>5.6558341798634224</v>
      </c>
      <c r="M16" s="120">
        <f t="shared" si="5"/>
        <v>4.5200915541882729</v>
      </c>
    </row>
    <row r="17" spans="1:13" ht="22.5" customHeight="1" x14ac:dyDescent="0.3">
      <c r="A17" s="118" t="s">
        <v>54</v>
      </c>
      <c r="B17" s="35">
        <v>3416865.1140000001</v>
      </c>
      <c r="C17" s="36">
        <v>3884886.3829999999</v>
      </c>
      <c r="D17" s="119">
        <f t="shared" si="0"/>
        <v>13.697387909237785</v>
      </c>
      <c r="E17" s="120">
        <f t="shared" si="1"/>
        <v>29.22148173211399</v>
      </c>
      <c r="F17" s="35">
        <v>29905322.403000001</v>
      </c>
      <c r="G17" s="36">
        <v>32125916.774000004</v>
      </c>
      <c r="H17" s="119">
        <f t="shared" si="2"/>
        <v>7.4254152524275767</v>
      </c>
      <c r="I17" s="120">
        <f t="shared" si="3"/>
        <v>28.465080465509416</v>
      </c>
      <c r="J17" s="35">
        <v>40283467.122999996</v>
      </c>
      <c r="K17" s="36">
        <v>42809864.731000006</v>
      </c>
      <c r="L17" s="119">
        <f t="shared" si="4"/>
        <v>6.2715495671859731</v>
      </c>
      <c r="M17" s="120">
        <f t="shared" si="5"/>
        <v>28.271386489101808</v>
      </c>
    </row>
    <row r="18" spans="1:13" ht="22.5" customHeight="1" x14ac:dyDescent="0.3">
      <c r="A18" s="118" t="s">
        <v>55</v>
      </c>
      <c r="B18" s="35">
        <v>1737353.892</v>
      </c>
      <c r="C18" s="36">
        <v>1856277.7239999999</v>
      </c>
      <c r="D18" s="119">
        <f t="shared" si="0"/>
        <v>6.8451127054544809</v>
      </c>
      <c r="E18" s="120">
        <f t="shared" si="1"/>
        <v>13.962618273461135</v>
      </c>
      <c r="F18" s="35">
        <v>14958007.595000003</v>
      </c>
      <c r="G18" s="36">
        <v>15813194.097999997</v>
      </c>
      <c r="H18" s="119">
        <f t="shared" si="2"/>
        <v>5.717248755013717</v>
      </c>
      <c r="I18" s="120">
        <f t="shared" si="3"/>
        <v>14.011237269361935</v>
      </c>
      <c r="J18" s="35">
        <v>19714735.783</v>
      </c>
      <c r="K18" s="36">
        <v>20970737.561999995</v>
      </c>
      <c r="L18" s="119">
        <f t="shared" si="4"/>
        <v>6.370878072244035</v>
      </c>
      <c r="M18" s="120">
        <f t="shared" si="5"/>
        <v>13.848953513452914</v>
      </c>
    </row>
    <row r="19" spans="1:13" ht="22.5" customHeight="1" x14ac:dyDescent="0.3">
      <c r="A19" s="118" t="s">
        <v>56</v>
      </c>
      <c r="B19" s="35">
        <v>174719.91399999999</v>
      </c>
      <c r="C19" s="36">
        <v>157139.82800000001</v>
      </c>
      <c r="D19" s="119">
        <f t="shared" si="0"/>
        <v>-10.061867361038182</v>
      </c>
      <c r="E19" s="120">
        <f t="shared" si="1"/>
        <v>1.181980156069222</v>
      </c>
      <c r="F19" s="35">
        <v>964869.99899999995</v>
      </c>
      <c r="G19" s="36">
        <v>1090236.3389999999</v>
      </c>
      <c r="H19" s="119">
        <f t="shared" si="2"/>
        <v>12.993080946648853</v>
      </c>
      <c r="I19" s="120">
        <f t="shared" si="3"/>
        <v>0.96600091864688586</v>
      </c>
      <c r="J19" s="35">
        <v>1355323.9569999999</v>
      </c>
      <c r="K19" s="36">
        <v>1515845.1810000001</v>
      </c>
      <c r="L19" s="119">
        <f t="shared" si="4"/>
        <v>11.843753161075435</v>
      </c>
      <c r="M19" s="120">
        <f t="shared" si="5"/>
        <v>1.0010553698073419</v>
      </c>
    </row>
    <row r="20" spans="1:13" ht="22.5" customHeight="1" x14ac:dyDescent="0.3">
      <c r="A20" s="118" t="s">
        <v>57</v>
      </c>
      <c r="B20" s="35">
        <v>1050111.4469999999</v>
      </c>
      <c r="C20" s="36">
        <v>1126158.8419999999</v>
      </c>
      <c r="D20" s="119">
        <f t="shared" si="0"/>
        <v>7.241840398679134</v>
      </c>
      <c r="E20" s="120">
        <f t="shared" si="1"/>
        <v>8.4707831284242872</v>
      </c>
      <c r="F20" s="35">
        <v>8698755.3820000011</v>
      </c>
      <c r="G20" s="36">
        <v>9633667.0759999994</v>
      </c>
      <c r="H20" s="119">
        <f t="shared" si="2"/>
        <v>10.747648979008824</v>
      </c>
      <c r="I20" s="120">
        <f t="shared" si="3"/>
        <v>8.5358842963261914</v>
      </c>
      <c r="J20" s="35">
        <v>11531189.669</v>
      </c>
      <c r="K20" s="36">
        <v>12844727.768000001</v>
      </c>
      <c r="L20" s="119">
        <f t="shared" si="4"/>
        <v>11.391175903829472</v>
      </c>
      <c r="M20" s="120">
        <f t="shared" si="5"/>
        <v>8.4825837539604727</v>
      </c>
    </row>
    <row r="21" spans="1:13" ht="22.5" customHeight="1" x14ac:dyDescent="0.3">
      <c r="A21" s="118" t="s">
        <v>58</v>
      </c>
      <c r="B21" s="35">
        <v>2072867.35</v>
      </c>
      <c r="C21" s="36">
        <v>2078853.804</v>
      </c>
      <c r="D21" s="119">
        <f t="shared" si="0"/>
        <v>0.28880063164678199</v>
      </c>
      <c r="E21" s="120">
        <f t="shared" si="1"/>
        <v>15.636799244154803</v>
      </c>
      <c r="F21" s="35">
        <v>16939127.010000002</v>
      </c>
      <c r="G21" s="36">
        <v>17856763.081</v>
      </c>
      <c r="H21" s="119">
        <f t="shared" si="2"/>
        <v>5.4172571612354803</v>
      </c>
      <c r="I21" s="120">
        <f t="shared" si="3"/>
        <v>15.821935963102948</v>
      </c>
      <c r="J21" s="35">
        <v>22287315.409000002</v>
      </c>
      <c r="K21" s="36">
        <v>23792150.153000001</v>
      </c>
      <c r="L21" s="119">
        <f t="shared" si="4"/>
        <v>6.7519784971155419</v>
      </c>
      <c r="M21" s="120">
        <f t="shared" si="5"/>
        <v>15.712198032130843</v>
      </c>
    </row>
    <row r="22" spans="1:13" ht="24" customHeight="1" x14ac:dyDescent="0.3">
      <c r="A22" s="122" t="s">
        <v>59</v>
      </c>
      <c r="B22" s="123">
        <v>12485604.844000002</v>
      </c>
      <c r="C22" s="97">
        <v>13294624.887999998</v>
      </c>
      <c r="D22" s="124">
        <f t="shared" si="0"/>
        <v>6.47962236598232</v>
      </c>
      <c r="E22" s="125">
        <f t="shared" si="1"/>
        <v>100</v>
      </c>
      <c r="F22" s="123">
        <v>106831233.477</v>
      </c>
      <c r="G22" s="97">
        <v>112860797.33</v>
      </c>
      <c r="H22" s="124">
        <f t="shared" si="2"/>
        <v>5.6440084577869465</v>
      </c>
      <c r="I22" s="125">
        <f t="shared" si="3"/>
        <v>100</v>
      </c>
      <c r="J22" s="123">
        <v>143036358.35499999</v>
      </c>
      <c r="K22" s="97">
        <v>151424709.03400001</v>
      </c>
      <c r="L22" s="124">
        <f t="shared" si="4"/>
        <v>5.8644884248109053</v>
      </c>
      <c r="M22" s="125">
        <f t="shared" si="5"/>
        <v>100</v>
      </c>
    </row>
  </sheetData>
  <mergeCells count="4">
    <mergeCell ref="B7:E7"/>
    <mergeCell ref="F7:I7"/>
    <mergeCell ref="J7:M7"/>
    <mergeCell ref="A6:M6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55" workbookViewId="0">
      <selection activeCell="C23" sqref="C23"/>
    </sheetView>
  </sheetViews>
  <sheetFormatPr defaultColWidth="9.109375" defaultRowHeight="13.2" x14ac:dyDescent="0.25"/>
  <cols>
    <col min="1" max="2" width="0" hidden="1" customWidth="1"/>
    <col min="10" max="10" width="11.5546875" bestFit="1" customWidth="1"/>
    <col min="11" max="11" width="12.109375" customWidth="1"/>
  </cols>
  <sheetData>
    <row r="7" spans="9:9" x14ac:dyDescent="0.25">
      <c r="I7" s="37"/>
    </row>
    <row r="8" spans="9:9" x14ac:dyDescent="0.25">
      <c r="I8" s="37"/>
    </row>
    <row r="9" spans="9:9" x14ac:dyDescent="0.25">
      <c r="I9" s="37"/>
    </row>
    <row r="10" spans="9:9" x14ac:dyDescent="0.25">
      <c r="I10" s="37"/>
    </row>
    <row r="17" spans="3:14" ht="12.75" customHeight="1" x14ac:dyDescent="0.25"/>
    <row r="21" spans="3:14" x14ac:dyDescent="0.25">
      <c r="C21" s="130" t="s">
        <v>192</v>
      </c>
    </row>
    <row r="22" spans="3:14" x14ac:dyDescent="0.25">
      <c r="C22" s="1" t="s">
        <v>217</v>
      </c>
    </row>
    <row r="24" spans="3:14" x14ac:dyDescent="0.25">
      <c r="H24" s="37"/>
      <c r="I24" s="37"/>
    </row>
    <row r="25" spans="3:14" x14ac:dyDescent="0.25">
      <c r="H25" s="37"/>
      <c r="I25" s="37"/>
    </row>
    <row r="26" spans="3:14" x14ac:dyDescent="0.25">
      <c r="H26" s="156"/>
      <c r="I26" s="156"/>
      <c r="N26" t="s">
        <v>60</v>
      </c>
    </row>
    <row r="27" spans="3:14" x14ac:dyDescent="0.25">
      <c r="H27" s="156"/>
      <c r="I27" s="156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37"/>
      <c r="I37" s="37"/>
    </row>
    <row r="38" spans="8:9" x14ac:dyDescent="0.25">
      <c r="H38" s="37"/>
      <c r="I38" s="37"/>
    </row>
    <row r="39" spans="8:9" x14ac:dyDescent="0.25">
      <c r="H39" s="156"/>
      <c r="I39" s="156"/>
    </row>
    <row r="40" spans="8:9" x14ac:dyDescent="0.25">
      <c r="H40" s="156"/>
      <c r="I40" s="156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37"/>
      <c r="I49" s="37"/>
    </row>
    <row r="50" spans="3:9" x14ac:dyDescent="0.25">
      <c r="H50" s="37"/>
      <c r="I50" s="37"/>
    </row>
    <row r="51" spans="3:9" x14ac:dyDescent="0.25">
      <c r="H51" s="156"/>
      <c r="I51" s="156"/>
    </row>
    <row r="52" spans="3:9" x14ac:dyDescent="0.25">
      <c r="H52" s="156"/>
      <c r="I52" s="156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8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>
      <selection activeCell="O26" sqref="O26"/>
    </sheetView>
  </sheetViews>
  <sheetFormatPr defaultColWidth="9.109375" defaultRowHeight="13.2" x14ac:dyDescent="0.25"/>
  <cols>
    <col min="1" max="1" width="3.109375" bestFit="1" customWidth="1"/>
    <col min="2" max="2" width="28" customWidth="1"/>
    <col min="3" max="9" width="9.109375" bestFit="1" customWidth="1"/>
    <col min="10" max="10" width="10.109375" bestFit="1" customWidth="1"/>
    <col min="11" max="11" width="11.6640625" bestFit="1" customWidth="1"/>
    <col min="12" max="12" width="5.5546875" bestFit="1" customWidth="1"/>
    <col min="13" max="13" width="7" bestFit="1" customWidth="1"/>
    <col min="14" max="14" width="7.88671875" bestFit="1" customWidth="1"/>
    <col min="15" max="15" width="11.6640625" bestFit="1" customWidth="1"/>
    <col min="16" max="16" width="6.6640625" bestFit="1" customWidth="1"/>
  </cols>
  <sheetData>
    <row r="1" spans="1:16" x14ac:dyDescent="0.25"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3" spans="1:16" x14ac:dyDescent="0.25">
      <c r="A3" s="87"/>
      <c r="B3" s="37" t="s">
        <v>179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</row>
    <row r="4" spans="1:16" s="88" customFormat="1" x14ac:dyDescent="0.25">
      <c r="A4" s="113"/>
      <c r="B4" s="134" t="s">
        <v>178</v>
      </c>
      <c r="C4" s="134" t="s">
        <v>61</v>
      </c>
      <c r="D4" s="134" t="s">
        <v>62</v>
      </c>
      <c r="E4" s="134" t="s">
        <v>63</v>
      </c>
      <c r="F4" s="134" t="s">
        <v>64</v>
      </c>
      <c r="G4" s="134" t="s">
        <v>65</v>
      </c>
      <c r="H4" s="134" t="s">
        <v>66</v>
      </c>
      <c r="I4" s="134" t="s">
        <v>1</v>
      </c>
      <c r="J4" s="134" t="s">
        <v>177</v>
      </c>
      <c r="K4" s="134" t="s">
        <v>67</v>
      </c>
      <c r="L4" s="134" t="s">
        <v>68</v>
      </c>
      <c r="M4" s="134" t="s">
        <v>69</v>
      </c>
      <c r="N4" s="134" t="s">
        <v>70</v>
      </c>
      <c r="O4" s="135" t="s">
        <v>176</v>
      </c>
      <c r="P4" s="135" t="s">
        <v>175</v>
      </c>
    </row>
    <row r="5" spans="1:16" x14ac:dyDescent="0.25">
      <c r="A5" s="126" t="s">
        <v>174</v>
      </c>
      <c r="B5" s="127" t="s">
        <v>71</v>
      </c>
      <c r="C5" s="136">
        <v>1245954.4169999999</v>
      </c>
      <c r="D5" s="136">
        <v>1151119.9210000001</v>
      </c>
      <c r="E5" s="136">
        <v>1308209.929</v>
      </c>
      <c r="F5" s="136">
        <v>1246599.4739999999</v>
      </c>
      <c r="G5" s="136">
        <v>1346416.9380000001</v>
      </c>
      <c r="H5" s="136">
        <v>1234015.5079999999</v>
      </c>
      <c r="I5" s="136">
        <v>1329313.5719999999</v>
      </c>
      <c r="J5" s="136">
        <v>1102910.9450000001</v>
      </c>
      <c r="K5" s="128">
        <v>1295539.916</v>
      </c>
      <c r="L5" s="128"/>
      <c r="M5" s="128"/>
      <c r="N5" s="128"/>
      <c r="O5" s="136">
        <f t="shared" ref="O5:O24" si="0">SUM(C5:N5)</f>
        <v>11260080.620000001</v>
      </c>
      <c r="P5" s="129">
        <f t="shared" ref="P5:P24" si="1">O5/O$26*100</f>
        <v>9.9769635568893573</v>
      </c>
    </row>
    <row r="6" spans="1:16" x14ac:dyDescent="0.25">
      <c r="A6" s="126" t="s">
        <v>173</v>
      </c>
      <c r="B6" s="127" t="s">
        <v>72</v>
      </c>
      <c r="C6" s="136">
        <v>1016044.738</v>
      </c>
      <c r="D6" s="136">
        <v>1002504.189</v>
      </c>
      <c r="E6" s="136">
        <v>989313.26399999997</v>
      </c>
      <c r="F6" s="136">
        <v>1003477.696</v>
      </c>
      <c r="G6" s="136">
        <v>1025138.066</v>
      </c>
      <c r="H6" s="136">
        <v>725586.35100000002</v>
      </c>
      <c r="I6" s="136">
        <v>568031.81099999999</v>
      </c>
      <c r="J6" s="136">
        <v>630611.23899999994</v>
      </c>
      <c r="K6" s="128">
        <v>875741.12399999995</v>
      </c>
      <c r="L6" s="128"/>
      <c r="M6" s="128"/>
      <c r="N6" s="128"/>
      <c r="O6" s="136">
        <f t="shared" si="0"/>
        <v>7836448.4779999992</v>
      </c>
      <c r="P6" s="129">
        <f t="shared" si="1"/>
        <v>6.943463685471114</v>
      </c>
    </row>
    <row r="7" spans="1:16" x14ac:dyDescent="0.25">
      <c r="A7" s="126" t="s">
        <v>172</v>
      </c>
      <c r="B7" s="127" t="s">
        <v>73</v>
      </c>
      <c r="C7" s="136">
        <v>764067.44799999997</v>
      </c>
      <c r="D7" s="136">
        <v>707893.60800000001</v>
      </c>
      <c r="E7" s="136">
        <v>788581.36600000004</v>
      </c>
      <c r="F7" s="136">
        <v>837555.41799999995</v>
      </c>
      <c r="G7" s="136">
        <v>808372.83400000003</v>
      </c>
      <c r="H7" s="136">
        <v>829415.17200000002</v>
      </c>
      <c r="I7" s="136">
        <v>888880.02300000004</v>
      </c>
      <c r="J7" s="136">
        <v>732604.56200000003</v>
      </c>
      <c r="K7" s="128">
        <v>887096.549</v>
      </c>
      <c r="L7" s="128"/>
      <c r="M7" s="128"/>
      <c r="N7" s="128"/>
      <c r="O7" s="136">
        <f t="shared" si="0"/>
        <v>7244466.9799999995</v>
      </c>
      <c r="P7" s="129">
        <f t="shared" si="1"/>
        <v>6.4189401024509092</v>
      </c>
    </row>
    <row r="8" spans="1:16" x14ac:dyDescent="0.25">
      <c r="A8" s="126" t="s">
        <v>171</v>
      </c>
      <c r="B8" s="127" t="s">
        <v>75</v>
      </c>
      <c r="C8" s="136">
        <v>591563.049</v>
      </c>
      <c r="D8" s="136">
        <v>604818.946</v>
      </c>
      <c r="E8" s="136">
        <v>616184.48199999996</v>
      </c>
      <c r="F8" s="136">
        <v>627489.48699999996</v>
      </c>
      <c r="G8" s="136">
        <v>619891.69499999995</v>
      </c>
      <c r="H8" s="136">
        <v>625699.35199999996</v>
      </c>
      <c r="I8" s="136">
        <v>585949.61</v>
      </c>
      <c r="J8" s="136">
        <v>410889.196</v>
      </c>
      <c r="K8" s="128">
        <v>583274.29</v>
      </c>
      <c r="L8" s="128"/>
      <c r="M8" s="128"/>
      <c r="N8" s="128"/>
      <c r="O8" s="136">
        <f t="shared" si="0"/>
        <v>5265760.1069999998</v>
      </c>
      <c r="P8" s="129">
        <f t="shared" si="1"/>
        <v>4.6657123034755683</v>
      </c>
    </row>
    <row r="9" spans="1:16" x14ac:dyDescent="0.25">
      <c r="A9" s="126" t="s">
        <v>170</v>
      </c>
      <c r="B9" s="127" t="s">
        <v>76</v>
      </c>
      <c r="C9" s="136">
        <v>504641.603</v>
      </c>
      <c r="D9" s="136">
        <v>526687.59699999995</v>
      </c>
      <c r="E9" s="136">
        <v>584161.69799999997</v>
      </c>
      <c r="F9" s="136">
        <v>561357.82299999997</v>
      </c>
      <c r="G9" s="136">
        <v>516433.50799999997</v>
      </c>
      <c r="H9" s="136">
        <v>671181.99899999995</v>
      </c>
      <c r="I9" s="136">
        <v>569300.571</v>
      </c>
      <c r="J9" s="136">
        <v>442624.1</v>
      </c>
      <c r="K9" s="128">
        <v>542246.63100000005</v>
      </c>
      <c r="L9" s="128"/>
      <c r="M9" s="128"/>
      <c r="N9" s="128"/>
      <c r="O9" s="136">
        <f t="shared" si="0"/>
        <v>4918635.5299999993</v>
      </c>
      <c r="P9" s="129">
        <f t="shared" si="1"/>
        <v>4.3581435238810178</v>
      </c>
    </row>
    <row r="10" spans="1:16" x14ac:dyDescent="0.25">
      <c r="A10" s="126" t="s">
        <v>169</v>
      </c>
      <c r="B10" s="127" t="s">
        <v>74</v>
      </c>
      <c r="C10" s="136">
        <v>463858.038</v>
      </c>
      <c r="D10" s="136">
        <v>487719.12199999997</v>
      </c>
      <c r="E10" s="136">
        <v>486133.39199999999</v>
      </c>
      <c r="F10" s="136">
        <v>539785.35699999996</v>
      </c>
      <c r="G10" s="136">
        <v>533172.08100000001</v>
      </c>
      <c r="H10" s="136">
        <v>502748.79</v>
      </c>
      <c r="I10" s="136">
        <v>534930.32999999996</v>
      </c>
      <c r="J10" s="136">
        <v>498101.47399999999</v>
      </c>
      <c r="K10" s="128">
        <v>533735.69799999997</v>
      </c>
      <c r="L10" s="128"/>
      <c r="M10" s="128"/>
      <c r="N10" s="128"/>
      <c r="O10" s="136">
        <f t="shared" si="0"/>
        <v>4580184.2820000006</v>
      </c>
      <c r="P10" s="129">
        <f t="shared" si="1"/>
        <v>4.0582597236636353</v>
      </c>
    </row>
    <row r="11" spans="1:16" x14ac:dyDescent="0.25">
      <c r="A11" s="126" t="s">
        <v>168</v>
      </c>
      <c r="B11" s="127" t="s">
        <v>77</v>
      </c>
      <c r="C11" s="136">
        <v>466180.74099999998</v>
      </c>
      <c r="D11" s="136">
        <v>447910.92</v>
      </c>
      <c r="E11" s="136">
        <v>439847.50300000003</v>
      </c>
      <c r="F11" s="136">
        <v>500624.23200000002</v>
      </c>
      <c r="G11" s="136">
        <v>534605.21499999997</v>
      </c>
      <c r="H11" s="136">
        <v>516476.79399999999</v>
      </c>
      <c r="I11" s="136">
        <v>503862.761</v>
      </c>
      <c r="J11" s="136">
        <v>514192.359</v>
      </c>
      <c r="K11" s="128">
        <v>586784.84499999997</v>
      </c>
      <c r="L11" s="128"/>
      <c r="M11" s="128"/>
      <c r="N11" s="128"/>
      <c r="O11" s="136">
        <f t="shared" si="0"/>
        <v>4510485.37</v>
      </c>
      <c r="P11" s="129">
        <f t="shared" si="1"/>
        <v>3.9965031938086257</v>
      </c>
    </row>
    <row r="12" spans="1:16" x14ac:dyDescent="0.25">
      <c r="A12" s="126" t="s">
        <v>167</v>
      </c>
      <c r="B12" s="127" t="s">
        <v>78</v>
      </c>
      <c r="C12" s="136">
        <v>331779.03999999998</v>
      </c>
      <c r="D12" s="136">
        <v>347081.27399999998</v>
      </c>
      <c r="E12" s="136">
        <v>422158.29200000002</v>
      </c>
      <c r="F12" s="136">
        <v>453119.30900000001</v>
      </c>
      <c r="G12" s="136">
        <v>429025.84299999999</v>
      </c>
      <c r="H12" s="136">
        <v>377542.07199999999</v>
      </c>
      <c r="I12" s="136">
        <v>432887.99</v>
      </c>
      <c r="J12" s="136">
        <v>346164.94</v>
      </c>
      <c r="K12" s="128">
        <v>428268.924</v>
      </c>
      <c r="L12" s="128"/>
      <c r="M12" s="128"/>
      <c r="N12" s="128"/>
      <c r="O12" s="136">
        <f t="shared" si="0"/>
        <v>3568027.6840000004</v>
      </c>
      <c r="P12" s="129">
        <f t="shared" si="1"/>
        <v>3.1614411454578319</v>
      </c>
    </row>
    <row r="13" spans="1:16" x14ac:dyDescent="0.25">
      <c r="A13" s="126" t="s">
        <v>166</v>
      </c>
      <c r="B13" s="127" t="s">
        <v>160</v>
      </c>
      <c r="C13" s="136">
        <v>244100.00399999999</v>
      </c>
      <c r="D13" s="136">
        <v>230757.12599999999</v>
      </c>
      <c r="E13" s="136">
        <v>189088.48800000001</v>
      </c>
      <c r="F13" s="136">
        <v>226805.647</v>
      </c>
      <c r="G13" s="136">
        <v>298034.46100000001</v>
      </c>
      <c r="H13" s="136">
        <v>294129.56900000002</v>
      </c>
      <c r="I13" s="136">
        <v>305666.89899999998</v>
      </c>
      <c r="J13" s="136">
        <v>306245.21100000001</v>
      </c>
      <c r="K13" s="128">
        <v>481042.07900000003</v>
      </c>
      <c r="L13" s="128"/>
      <c r="M13" s="128"/>
      <c r="N13" s="128"/>
      <c r="O13" s="136">
        <f t="shared" si="0"/>
        <v>2575869.4839999997</v>
      </c>
      <c r="P13" s="129">
        <f t="shared" si="1"/>
        <v>2.2823420929619767</v>
      </c>
    </row>
    <row r="14" spans="1:16" x14ac:dyDescent="0.25">
      <c r="A14" s="126" t="s">
        <v>164</v>
      </c>
      <c r="B14" s="127" t="s">
        <v>165</v>
      </c>
      <c r="C14" s="136">
        <v>311924.54499999998</v>
      </c>
      <c r="D14" s="136">
        <v>279311.61700000003</v>
      </c>
      <c r="E14" s="136">
        <v>317042.67200000002</v>
      </c>
      <c r="F14" s="136">
        <v>269610.52</v>
      </c>
      <c r="G14" s="136">
        <v>291086.092</v>
      </c>
      <c r="H14" s="136">
        <v>292070.22600000002</v>
      </c>
      <c r="I14" s="136">
        <v>284147.38299999997</v>
      </c>
      <c r="J14" s="136">
        <v>243793.69899999999</v>
      </c>
      <c r="K14" s="128">
        <v>272715.33600000001</v>
      </c>
      <c r="L14" s="128"/>
      <c r="M14" s="128"/>
      <c r="N14" s="128"/>
      <c r="O14" s="136">
        <f t="shared" si="0"/>
        <v>2561702.09</v>
      </c>
      <c r="P14" s="129">
        <f t="shared" si="1"/>
        <v>2.2697891123569325</v>
      </c>
    </row>
    <row r="15" spans="1:16" x14ac:dyDescent="0.25">
      <c r="A15" s="126" t="s">
        <v>162</v>
      </c>
      <c r="B15" s="127" t="s">
        <v>158</v>
      </c>
      <c r="C15" s="136">
        <v>241844.68700000001</v>
      </c>
      <c r="D15" s="136">
        <v>267759.08600000001</v>
      </c>
      <c r="E15" s="136">
        <v>256075.652</v>
      </c>
      <c r="F15" s="136">
        <v>242696.641</v>
      </c>
      <c r="G15" s="136">
        <v>238780.677</v>
      </c>
      <c r="H15" s="136">
        <v>231881.666</v>
      </c>
      <c r="I15" s="136">
        <v>225423.715</v>
      </c>
      <c r="J15" s="136">
        <v>282688.10800000001</v>
      </c>
      <c r="K15" s="128">
        <v>356599.33600000001</v>
      </c>
      <c r="L15" s="128"/>
      <c r="M15" s="128"/>
      <c r="N15" s="128"/>
      <c r="O15" s="136">
        <f t="shared" si="0"/>
        <v>2343749.568</v>
      </c>
      <c r="P15" s="129">
        <f t="shared" si="1"/>
        <v>2.0766728778902093</v>
      </c>
    </row>
    <row r="16" spans="1:16" x14ac:dyDescent="0.25">
      <c r="A16" s="126" t="s">
        <v>161</v>
      </c>
      <c r="B16" s="127" t="s">
        <v>80</v>
      </c>
      <c r="C16" s="136">
        <v>233189.83100000001</v>
      </c>
      <c r="D16" s="136">
        <v>281037.69900000002</v>
      </c>
      <c r="E16" s="136">
        <v>283324.37699999998</v>
      </c>
      <c r="F16" s="136">
        <v>323001.08399999997</v>
      </c>
      <c r="G16" s="136">
        <v>280459.90000000002</v>
      </c>
      <c r="H16" s="136">
        <v>259723.63800000001</v>
      </c>
      <c r="I16" s="136">
        <v>183788.992</v>
      </c>
      <c r="J16" s="136">
        <v>259501.20600000001</v>
      </c>
      <c r="K16" s="128">
        <v>227154.31099999999</v>
      </c>
      <c r="L16" s="128"/>
      <c r="M16" s="128"/>
      <c r="N16" s="128"/>
      <c r="O16" s="136">
        <f t="shared" si="0"/>
        <v>2331181.0379999997</v>
      </c>
      <c r="P16" s="129">
        <f t="shared" si="1"/>
        <v>2.0655365663480927</v>
      </c>
    </row>
    <row r="17" spans="1:16" x14ac:dyDescent="0.25">
      <c r="A17" s="126" t="s">
        <v>159</v>
      </c>
      <c r="B17" s="127" t="s">
        <v>153</v>
      </c>
      <c r="C17" s="136">
        <v>212474.965</v>
      </c>
      <c r="D17" s="136">
        <v>241222.14799999999</v>
      </c>
      <c r="E17" s="136">
        <v>285241.21500000003</v>
      </c>
      <c r="F17" s="136">
        <v>264965.52100000001</v>
      </c>
      <c r="G17" s="136">
        <v>277185.49300000002</v>
      </c>
      <c r="H17" s="136">
        <v>254365.19500000001</v>
      </c>
      <c r="I17" s="136">
        <v>240538.34599999999</v>
      </c>
      <c r="J17" s="136">
        <v>241657.73699999999</v>
      </c>
      <c r="K17" s="128">
        <v>276192.28700000001</v>
      </c>
      <c r="L17" s="128"/>
      <c r="M17" s="128"/>
      <c r="N17" s="128"/>
      <c r="O17" s="136">
        <f t="shared" si="0"/>
        <v>2293842.9069999997</v>
      </c>
      <c r="P17" s="129">
        <f t="shared" si="1"/>
        <v>2.032453217761077</v>
      </c>
    </row>
    <row r="18" spans="1:16" x14ac:dyDescent="0.25">
      <c r="A18" s="126" t="s">
        <v>157</v>
      </c>
      <c r="B18" s="127" t="s">
        <v>148</v>
      </c>
      <c r="C18" s="136">
        <v>211219.299</v>
      </c>
      <c r="D18" s="136">
        <v>246654.799</v>
      </c>
      <c r="E18" s="136">
        <v>261770.85399999999</v>
      </c>
      <c r="F18" s="136">
        <v>312402.90000000002</v>
      </c>
      <c r="G18" s="136">
        <v>287770.38400000002</v>
      </c>
      <c r="H18" s="136">
        <v>240784.698</v>
      </c>
      <c r="I18" s="136">
        <v>231871.63099999999</v>
      </c>
      <c r="J18" s="136">
        <v>266577.55599999998</v>
      </c>
      <c r="K18" s="128">
        <v>233287.26300000001</v>
      </c>
      <c r="L18" s="128"/>
      <c r="M18" s="128"/>
      <c r="N18" s="128"/>
      <c r="O18" s="136">
        <f t="shared" si="0"/>
        <v>2292339.3840000001</v>
      </c>
      <c r="P18" s="129">
        <f t="shared" si="1"/>
        <v>2.0311210253297638</v>
      </c>
    </row>
    <row r="19" spans="1:16" x14ac:dyDescent="0.25">
      <c r="A19" s="126" t="s">
        <v>155</v>
      </c>
      <c r="B19" s="127" t="s">
        <v>163</v>
      </c>
      <c r="C19" s="136">
        <v>260637.136</v>
      </c>
      <c r="D19" s="136">
        <v>243827.035</v>
      </c>
      <c r="E19" s="136">
        <v>282926.43400000001</v>
      </c>
      <c r="F19" s="136">
        <v>284127.55499999999</v>
      </c>
      <c r="G19" s="136">
        <v>263170.72899999999</v>
      </c>
      <c r="H19" s="136">
        <v>265813.38699999999</v>
      </c>
      <c r="I19" s="136">
        <v>217397.967</v>
      </c>
      <c r="J19" s="136">
        <v>208719.40299999999</v>
      </c>
      <c r="K19" s="128">
        <v>233160.10800000001</v>
      </c>
      <c r="L19" s="128"/>
      <c r="M19" s="128"/>
      <c r="N19" s="128"/>
      <c r="O19" s="136">
        <f t="shared" si="0"/>
        <v>2259779.7539999997</v>
      </c>
      <c r="P19" s="129">
        <f t="shared" si="1"/>
        <v>2.0022716544505874</v>
      </c>
    </row>
    <row r="20" spans="1:16" x14ac:dyDescent="0.25">
      <c r="A20" s="126" t="s">
        <v>154</v>
      </c>
      <c r="B20" s="127" t="s">
        <v>156</v>
      </c>
      <c r="C20" s="136">
        <v>237395.83</v>
      </c>
      <c r="D20" s="136">
        <v>231969.23300000001</v>
      </c>
      <c r="E20" s="136">
        <v>272253.467</v>
      </c>
      <c r="F20" s="136">
        <v>259701.55499999999</v>
      </c>
      <c r="G20" s="136">
        <v>271673.47200000001</v>
      </c>
      <c r="H20" s="136">
        <v>252151.44200000001</v>
      </c>
      <c r="I20" s="136">
        <v>242704.867</v>
      </c>
      <c r="J20" s="136">
        <v>215933.14600000001</v>
      </c>
      <c r="K20" s="128">
        <v>250739.432</v>
      </c>
      <c r="L20" s="128"/>
      <c r="M20" s="128"/>
      <c r="N20" s="128"/>
      <c r="O20" s="136">
        <f t="shared" si="0"/>
        <v>2234522.4440000001</v>
      </c>
      <c r="P20" s="129">
        <f t="shared" si="1"/>
        <v>1.9798924841835941</v>
      </c>
    </row>
    <row r="21" spans="1:16" x14ac:dyDescent="0.25">
      <c r="A21" s="126" t="s">
        <v>152</v>
      </c>
      <c r="B21" s="127" t="s">
        <v>79</v>
      </c>
      <c r="C21" s="136">
        <v>254097.649</v>
      </c>
      <c r="D21" s="136">
        <v>204059.71599999999</v>
      </c>
      <c r="E21" s="136">
        <v>226651.03200000001</v>
      </c>
      <c r="F21" s="136">
        <v>251293.39600000001</v>
      </c>
      <c r="G21" s="136">
        <v>287583.62099999998</v>
      </c>
      <c r="H21" s="136">
        <v>235001.48499999999</v>
      </c>
      <c r="I21" s="136">
        <v>245785.356</v>
      </c>
      <c r="J21" s="136">
        <v>218792.861</v>
      </c>
      <c r="K21" s="128">
        <v>240344.74900000001</v>
      </c>
      <c r="L21" s="128"/>
      <c r="M21" s="128"/>
      <c r="N21" s="128"/>
      <c r="O21" s="136">
        <f t="shared" si="0"/>
        <v>2163609.8650000002</v>
      </c>
      <c r="P21" s="129">
        <f t="shared" si="1"/>
        <v>1.9170605880112521</v>
      </c>
    </row>
    <row r="22" spans="1:16" x14ac:dyDescent="0.25">
      <c r="A22" s="126" t="s">
        <v>151</v>
      </c>
      <c r="B22" s="127" t="s">
        <v>150</v>
      </c>
      <c r="C22" s="136">
        <v>211158.36300000001</v>
      </c>
      <c r="D22" s="136">
        <v>193527.85699999999</v>
      </c>
      <c r="E22" s="136">
        <v>205261.671</v>
      </c>
      <c r="F22" s="136">
        <v>240279.28599999999</v>
      </c>
      <c r="G22" s="136">
        <v>250743.288</v>
      </c>
      <c r="H22" s="136">
        <v>237000.39499999999</v>
      </c>
      <c r="I22" s="136">
        <v>239709.09899999999</v>
      </c>
      <c r="J22" s="136">
        <v>244830.67800000001</v>
      </c>
      <c r="K22" s="128">
        <v>280735.06300000002</v>
      </c>
      <c r="L22" s="128"/>
      <c r="M22" s="128"/>
      <c r="N22" s="128"/>
      <c r="O22" s="136">
        <f t="shared" si="0"/>
        <v>2103245.6999999997</v>
      </c>
      <c r="P22" s="129">
        <f t="shared" si="1"/>
        <v>1.8635750851386219</v>
      </c>
    </row>
    <row r="23" spans="1:16" x14ac:dyDescent="0.25">
      <c r="A23" s="126" t="s">
        <v>149</v>
      </c>
      <c r="B23" s="127" t="s">
        <v>199</v>
      </c>
      <c r="C23" s="136">
        <v>180774.84</v>
      </c>
      <c r="D23" s="136">
        <v>195228.924</v>
      </c>
      <c r="E23" s="136">
        <v>232833.58300000001</v>
      </c>
      <c r="F23" s="136">
        <v>212849.97700000001</v>
      </c>
      <c r="G23" s="136">
        <v>206277.27</v>
      </c>
      <c r="H23" s="136">
        <v>185546.40100000001</v>
      </c>
      <c r="I23" s="136">
        <v>186968.61199999999</v>
      </c>
      <c r="J23" s="136">
        <v>181003.152</v>
      </c>
      <c r="K23" s="128">
        <v>215826.367</v>
      </c>
      <c r="L23" s="128"/>
      <c r="M23" s="128"/>
      <c r="N23" s="128"/>
      <c r="O23" s="136">
        <f t="shared" si="0"/>
        <v>1797309.1260000002</v>
      </c>
      <c r="P23" s="129">
        <f t="shared" si="1"/>
        <v>1.5925008226598882</v>
      </c>
    </row>
    <row r="24" spans="1:16" x14ac:dyDescent="0.25">
      <c r="A24" s="126" t="s">
        <v>147</v>
      </c>
      <c r="B24" s="127" t="s">
        <v>218</v>
      </c>
      <c r="C24" s="136">
        <v>160546.11300000001</v>
      </c>
      <c r="D24" s="136">
        <v>168125.39199999999</v>
      </c>
      <c r="E24" s="136">
        <v>166513.08300000001</v>
      </c>
      <c r="F24" s="136">
        <v>186182.473</v>
      </c>
      <c r="G24" s="136">
        <v>191583.068</v>
      </c>
      <c r="H24" s="136">
        <v>189311.927</v>
      </c>
      <c r="I24" s="136">
        <v>212082.36199999999</v>
      </c>
      <c r="J24" s="136">
        <v>175609.003</v>
      </c>
      <c r="K24" s="128">
        <v>240041.52100000001</v>
      </c>
      <c r="L24" s="128"/>
      <c r="M24" s="128"/>
      <c r="N24" s="128"/>
      <c r="O24" s="136">
        <f t="shared" si="0"/>
        <v>1689994.9419999998</v>
      </c>
      <c r="P24" s="129">
        <f t="shared" si="1"/>
        <v>1.4974153841947664</v>
      </c>
    </row>
    <row r="25" spans="1:16" x14ac:dyDescent="0.25">
      <c r="A25" s="114"/>
      <c r="B25" s="157" t="s">
        <v>146</v>
      </c>
      <c r="C25" s="157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136">
        <f>SUM(O5:O24)</f>
        <v>75831235.353000015</v>
      </c>
      <c r="P25" s="137">
        <f>SUM(P5:P24)</f>
        <v>67.190058146384828</v>
      </c>
    </row>
    <row r="26" spans="1:16" ht="13.5" customHeight="1" x14ac:dyDescent="0.25">
      <c r="A26" s="114"/>
      <c r="B26" s="158" t="s">
        <v>145</v>
      </c>
      <c r="C26" s="158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136">
        <v>112860797.33372</v>
      </c>
      <c r="P26" s="128">
        <f>O26/O$26*100</f>
        <v>100</v>
      </c>
    </row>
    <row r="27" spans="1:16" x14ac:dyDescent="0.25">
      <c r="B27" s="139" t="s">
        <v>197</v>
      </c>
    </row>
    <row r="28" spans="1:16" x14ac:dyDescent="0.25">
      <c r="B28" s="37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:A23"/>
  <sheetViews>
    <sheetView showGridLines="0" topLeftCell="A13" zoomScaleNormal="100" workbookViewId="0">
      <selection activeCell="A23" sqref="A23"/>
    </sheetView>
  </sheetViews>
  <sheetFormatPr defaultColWidth="9.109375" defaultRowHeight="13.2" x14ac:dyDescent="0.25"/>
  <sheetData>
    <row r="22" spans="1:1" x14ac:dyDescent="0.25">
      <c r="A22" t="s">
        <v>190</v>
      </c>
    </row>
    <row r="23" spans="1:1" x14ac:dyDescent="0.25">
      <c r="A23" s="87" t="s">
        <v>215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topLeftCell="A46" workbookViewId="0">
      <selection activeCell="I66" sqref="I66"/>
    </sheetView>
  </sheetViews>
  <sheetFormatPr defaultColWidth="9.109375" defaultRowHeight="13.2" x14ac:dyDescent="0.25"/>
  <cols>
    <col min="5" max="5" width="10.5546875" customWidth="1"/>
  </cols>
  <sheetData>
    <row r="1" spans="2:2" ht="13.8" x14ac:dyDescent="0.25">
      <c r="B1" s="39" t="s">
        <v>3</v>
      </c>
    </row>
    <row r="2" spans="2:2" ht="13.8" x14ac:dyDescent="0.25">
      <c r="B2" s="39" t="s">
        <v>81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8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workbookViewId="0">
      <selection activeCell="I62" sqref="I62"/>
    </sheetView>
  </sheetViews>
  <sheetFormatPr defaultColWidth="9.1093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8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workbookViewId="0">
      <selection activeCell="I9" sqref="I9"/>
    </sheetView>
  </sheetViews>
  <sheetFormatPr defaultColWidth="9.1093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9" t="s">
        <v>82</v>
      </c>
    </row>
    <row r="14" spans="3:3" ht="12.75" customHeight="1" x14ac:dyDescent="0.25"/>
    <row r="16" spans="3:3" ht="12.75" customHeight="1" x14ac:dyDescent="0.25"/>
    <row r="21" spans="3:3" ht="13.8" x14ac:dyDescent="0.25">
      <c r="C21" s="39" t="s">
        <v>83</v>
      </c>
    </row>
    <row r="34" ht="12.75" customHeight="1" x14ac:dyDescent="0.25"/>
    <row r="50" spans="2:2" ht="12.75" customHeight="1" x14ac:dyDescent="0.25"/>
    <row r="51" spans="2:2" x14ac:dyDescent="0.25">
      <c r="B51" s="38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topLeftCell="A25" workbookViewId="0">
      <selection activeCell="G68" sqref="G68"/>
    </sheetView>
  </sheetViews>
  <sheetFormatPr defaultColWidth="9.109375" defaultRowHeight="13.2" x14ac:dyDescent="0.25"/>
  <cols>
    <col min="4" max="4" width="17.44140625" customWidth="1"/>
  </cols>
  <sheetData>
    <row r="1" spans="2:2" ht="13.8" x14ac:dyDescent="0.25">
      <c r="B1" s="39" t="s">
        <v>17</v>
      </c>
    </row>
    <row r="2" spans="2:2" ht="13.8" x14ac:dyDescent="0.25">
      <c r="B2" s="39" t="s">
        <v>84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8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workbookViewId="0">
      <selection activeCell="I62" sqref="I62"/>
    </sheetView>
  </sheetViews>
  <sheetFormatPr defaultColWidth="9.109375" defaultRowHeight="13.2" x14ac:dyDescent="0.25"/>
  <cols>
    <col min="4" max="4" width="22.33203125" customWidth="1"/>
    <col min="9" max="9" width="17.88671875" customWidth="1"/>
  </cols>
  <sheetData>
    <row r="1" spans="2:2" ht="13.8" x14ac:dyDescent="0.25">
      <c r="B1" s="39" t="s">
        <v>85</v>
      </c>
    </row>
    <row r="10" spans="2:2" ht="12.75" customHeight="1" x14ac:dyDescent="0.25"/>
    <row r="13" spans="2:2" ht="12.75" customHeight="1" x14ac:dyDescent="0.25"/>
    <row r="18" spans="2:2" ht="13.8" x14ac:dyDescent="0.25">
      <c r="B18" s="39" t="s">
        <v>86</v>
      </c>
    </row>
    <row r="19" spans="2:2" ht="13.8" x14ac:dyDescent="0.25">
      <c r="B19" s="39"/>
    </row>
    <row r="20" spans="2:2" ht="13.8" x14ac:dyDescent="0.25">
      <c r="B20" s="39"/>
    </row>
    <row r="21" spans="2:2" ht="13.8" x14ac:dyDescent="0.25">
      <c r="B21" s="39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8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"/>
  <sheetViews>
    <sheetView showGridLines="0" topLeftCell="A58" zoomScale="90" zoomScaleNormal="90" workbookViewId="0">
      <selection activeCell="K75" sqref="K75"/>
    </sheetView>
  </sheetViews>
  <sheetFormatPr defaultColWidth="9.109375" defaultRowHeight="13.2" x14ac:dyDescent="0.25"/>
  <cols>
    <col min="1" max="1" width="7" customWidth="1"/>
    <col min="2" max="2" width="40.33203125" customWidth="1"/>
    <col min="3" max="4" width="11" style="61" bestFit="1" customWidth="1"/>
    <col min="5" max="5" width="12.33203125" style="62" bestFit="1" customWidth="1"/>
    <col min="6" max="6" width="11" style="62" bestFit="1" customWidth="1"/>
    <col min="7" max="7" width="12.33203125" style="62" bestFit="1" customWidth="1"/>
    <col min="8" max="8" width="11.44140625" style="62" bestFit="1" customWidth="1"/>
    <col min="9" max="9" width="12.33203125" style="62" bestFit="1" customWidth="1"/>
    <col min="10" max="10" width="12.6640625" style="62" bestFit="1" customWidth="1"/>
    <col min="11" max="11" width="12.33203125" style="62" bestFit="1" customWidth="1"/>
    <col min="12" max="12" width="11" style="62" customWidth="1"/>
    <col min="13" max="13" width="12.33203125" style="62" bestFit="1" customWidth="1"/>
    <col min="14" max="14" width="11" style="62" bestFit="1" customWidth="1"/>
    <col min="15" max="15" width="13.5546875" style="61" bestFit="1" customWidth="1"/>
  </cols>
  <sheetData>
    <row r="1" spans="1:15" ht="16.2" thickBot="1" x14ac:dyDescent="0.35">
      <c r="B1" s="40" t="s">
        <v>87</v>
      </c>
      <c r="C1" s="41" t="s">
        <v>61</v>
      </c>
      <c r="D1" s="41" t="s">
        <v>62</v>
      </c>
      <c r="E1" s="41" t="s">
        <v>63</v>
      </c>
      <c r="F1" s="41" t="s">
        <v>64</v>
      </c>
      <c r="G1" s="41" t="s">
        <v>65</v>
      </c>
      <c r="H1" s="41" t="s">
        <v>66</v>
      </c>
      <c r="I1" s="41" t="s">
        <v>1</v>
      </c>
      <c r="J1" s="41" t="s">
        <v>88</v>
      </c>
      <c r="K1" s="41" t="s">
        <v>67</v>
      </c>
      <c r="L1" s="41" t="s">
        <v>68</v>
      </c>
      <c r="M1" s="41" t="s">
        <v>69</v>
      </c>
      <c r="N1" s="41" t="s">
        <v>70</v>
      </c>
      <c r="O1" s="42" t="s">
        <v>59</v>
      </c>
    </row>
    <row r="2" spans="1:15" s="87" customFormat="1" ht="14.4" thickTop="1" x14ac:dyDescent="0.25">
      <c r="A2" s="43">
        <v>2014</v>
      </c>
      <c r="B2" s="44" t="s">
        <v>3</v>
      </c>
      <c r="C2" s="45">
        <v>1927089.28</v>
      </c>
      <c r="D2" s="45">
        <v>1795620.419</v>
      </c>
      <c r="E2" s="45">
        <v>1888024.162</v>
      </c>
      <c r="F2" s="45">
        <v>1849873.095</v>
      </c>
      <c r="G2" s="45">
        <v>1809363.338</v>
      </c>
      <c r="H2" s="45">
        <v>1670031.0419999999</v>
      </c>
      <c r="I2" s="45">
        <v>1532819.1140000001</v>
      </c>
      <c r="J2" s="45">
        <v>1609151.9990000001</v>
      </c>
      <c r="K2" s="45">
        <v>1907432.8540000001</v>
      </c>
      <c r="L2" s="45"/>
      <c r="M2" s="45"/>
      <c r="N2" s="45"/>
      <c r="O2" s="46">
        <f t="shared" ref="O2:O33" si="0">SUM(C2:N2)</f>
        <v>15989405.302999999</v>
      </c>
    </row>
    <row r="3" spans="1:15" ht="13.8" x14ac:dyDescent="0.25">
      <c r="A3" s="47">
        <v>2013</v>
      </c>
      <c r="B3" s="44" t="s">
        <v>3</v>
      </c>
      <c r="C3" s="52">
        <v>1699667.9369999999</v>
      </c>
      <c r="D3" s="52">
        <v>1613307.2549999999</v>
      </c>
      <c r="E3" s="52">
        <v>1721276.5919999999</v>
      </c>
      <c r="F3" s="52">
        <v>1687304.6569999999</v>
      </c>
      <c r="G3" s="52">
        <v>1769600.5919999999</v>
      </c>
      <c r="H3" s="52">
        <v>1649716.747</v>
      </c>
      <c r="I3" s="52">
        <v>1686787.97</v>
      </c>
      <c r="J3" s="52">
        <v>1408589.7720000001</v>
      </c>
      <c r="K3" s="52">
        <v>1831276.5290000001</v>
      </c>
      <c r="L3" s="52">
        <v>1821904.6569999999</v>
      </c>
      <c r="M3" s="52">
        <v>2251387.4730000002</v>
      </c>
      <c r="N3" s="52">
        <v>2200343.3459999999</v>
      </c>
      <c r="O3" s="50">
        <f t="shared" si="0"/>
        <v>21341163.527000003</v>
      </c>
    </row>
    <row r="4" spans="1:15" s="87" customFormat="1" ht="13.8" x14ac:dyDescent="0.25">
      <c r="A4" s="43">
        <v>2014</v>
      </c>
      <c r="B4" s="48" t="s">
        <v>89</v>
      </c>
      <c r="C4" s="49">
        <v>614049.99</v>
      </c>
      <c r="D4" s="49">
        <v>556283.59699999995</v>
      </c>
      <c r="E4" s="49">
        <v>598289.29399999999</v>
      </c>
      <c r="F4" s="49">
        <v>610736.32999999996</v>
      </c>
      <c r="G4" s="49">
        <v>543229.40800000005</v>
      </c>
      <c r="H4" s="49">
        <v>495849.45400000003</v>
      </c>
      <c r="I4" s="49">
        <v>445497.72</v>
      </c>
      <c r="J4" s="49">
        <v>484849.87300000002</v>
      </c>
      <c r="K4" s="49">
        <v>554511.14599999995</v>
      </c>
      <c r="L4" s="49"/>
      <c r="M4" s="49"/>
      <c r="N4" s="49"/>
      <c r="O4" s="50">
        <f t="shared" si="0"/>
        <v>4903296.811999999</v>
      </c>
    </row>
    <row r="5" spans="1:15" ht="13.8" x14ac:dyDescent="0.25">
      <c r="A5" s="47">
        <v>2013</v>
      </c>
      <c r="B5" s="48" t="s">
        <v>89</v>
      </c>
      <c r="C5" s="49">
        <v>500356.07299999997</v>
      </c>
      <c r="D5" s="49">
        <v>471153.27600000001</v>
      </c>
      <c r="E5" s="49">
        <v>532314.25</v>
      </c>
      <c r="F5" s="49">
        <v>519233.696</v>
      </c>
      <c r="G5" s="49">
        <v>586423.34199999995</v>
      </c>
      <c r="H5" s="49">
        <v>541613.93799999997</v>
      </c>
      <c r="I5" s="49">
        <v>550415.77099999995</v>
      </c>
      <c r="J5" s="49">
        <v>452060.28600000002</v>
      </c>
      <c r="K5" s="49">
        <v>552548.78899999999</v>
      </c>
      <c r="L5" s="49">
        <v>533746.576</v>
      </c>
      <c r="M5" s="49">
        <v>672663.61699999997</v>
      </c>
      <c r="N5" s="49">
        <v>672112.71100000001</v>
      </c>
      <c r="O5" s="50">
        <f t="shared" si="0"/>
        <v>6584642.3250000002</v>
      </c>
    </row>
    <row r="6" spans="1:15" s="87" customFormat="1" ht="13.8" x14ac:dyDescent="0.25">
      <c r="A6" s="43">
        <v>2014</v>
      </c>
      <c r="B6" s="48" t="s">
        <v>140</v>
      </c>
      <c r="C6" s="49">
        <v>219372.68599999999</v>
      </c>
      <c r="D6" s="49">
        <v>200366.00200000001</v>
      </c>
      <c r="E6" s="49">
        <v>192356.90100000001</v>
      </c>
      <c r="F6" s="49">
        <v>177392.704</v>
      </c>
      <c r="G6" s="49">
        <v>188140.842</v>
      </c>
      <c r="H6" s="49">
        <v>167841.90900000001</v>
      </c>
      <c r="I6" s="49">
        <v>94589.399000000005</v>
      </c>
      <c r="J6" s="49">
        <v>104390.125</v>
      </c>
      <c r="K6" s="49">
        <v>162411.42000000001</v>
      </c>
      <c r="L6" s="49"/>
      <c r="M6" s="49"/>
      <c r="N6" s="49"/>
      <c r="O6" s="50">
        <f t="shared" si="0"/>
        <v>1506861.9879999999</v>
      </c>
    </row>
    <row r="7" spans="1:15" ht="13.8" x14ac:dyDescent="0.25">
      <c r="A7" s="47">
        <v>2013</v>
      </c>
      <c r="B7" s="48" t="s">
        <v>140</v>
      </c>
      <c r="C7" s="49">
        <v>223131.927</v>
      </c>
      <c r="D7" s="49">
        <v>181369.864</v>
      </c>
      <c r="E7" s="49">
        <v>172416.70600000001</v>
      </c>
      <c r="F7" s="49">
        <v>160129.84099999999</v>
      </c>
      <c r="G7" s="49">
        <v>181562.63200000001</v>
      </c>
      <c r="H7" s="49">
        <v>178000.41899999999</v>
      </c>
      <c r="I7" s="49">
        <v>115847.71400000001</v>
      </c>
      <c r="J7" s="49">
        <v>95304.603000000003</v>
      </c>
      <c r="K7" s="49">
        <v>126573.58199999999</v>
      </c>
      <c r="L7" s="49">
        <v>217579.89199999999</v>
      </c>
      <c r="M7" s="49">
        <v>335719.49400000001</v>
      </c>
      <c r="N7" s="49">
        <v>363333.53200000001</v>
      </c>
      <c r="O7" s="50">
        <f t="shared" si="0"/>
        <v>2350970.2059999998</v>
      </c>
    </row>
    <row r="8" spans="1:15" s="87" customFormat="1" ht="13.8" x14ac:dyDescent="0.25">
      <c r="A8" s="43">
        <v>2014</v>
      </c>
      <c r="B8" s="48" t="s">
        <v>90</v>
      </c>
      <c r="C8" s="49">
        <v>111498.515</v>
      </c>
      <c r="D8" s="49">
        <v>112348.27499999999</v>
      </c>
      <c r="E8" s="49">
        <v>119768.88499999999</v>
      </c>
      <c r="F8" s="49">
        <v>121026.583</v>
      </c>
      <c r="G8" s="49">
        <v>109328.06200000001</v>
      </c>
      <c r="H8" s="49">
        <v>108400.29300000001</v>
      </c>
      <c r="I8" s="49">
        <v>106919.79300000001</v>
      </c>
      <c r="J8" s="49">
        <v>119466.477</v>
      </c>
      <c r="K8" s="49">
        <v>134640.796</v>
      </c>
      <c r="L8" s="49"/>
      <c r="M8" s="49"/>
      <c r="N8" s="49"/>
      <c r="O8" s="50">
        <f t="shared" si="0"/>
        <v>1043397.6789999999</v>
      </c>
    </row>
    <row r="9" spans="1:15" ht="13.8" x14ac:dyDescent="0.25">
      <c r="A9" s="47">
        <v>2013</v>
      </c>
      <c r="B9" s="48" t="s">
        <v>90</v>
      </c>
      <c r="C9" s="49">
        <v>94905.948000000004</v>
      </c>
      <c r="D9" s="49">
        <v>94116.08</v>
      </c>
      <c r="E9" s="49">
        <v>95501.997000000003</v>
      </c>
      <c r="F9" s="49">
        <v>100788.325</v>
      </c>
      <c r="G9" s="49">
        <v>112864.61</v>
      </c>
      <c r="H9" s="49">
        <v>100335.58100000001</v>
      </c>
      <c r="I9" s="49">
        <v>109284.27</v>
      </c>
      <c r="J9" s="49">
        <v>107879.761</v>
      </c>
      <c r="K9" s="49">
        <v>126891.68799999999</v>
      </c>
      <c r="L9" s="49">
        <v>122192.47500000001</v>
      </c>
      <c r="M9" s="49">
        <v>145394.356</v>
      </c>
      <c r="N9" s="49">
        <v>119836.91099999999</v>
      </c>
      <c r="O9" s="50">
        <f t="shared" si="0"/>
        <v>1329992.0019999999</v>
      </c>
    </row>
    <row r="10" spans="1:15" s="87" customFormat="1" ht="13.8" x14ac:dyDescent="0.25">
      <c r="A10" s="43">
        <v>2014</v>
      </c>
      <c r="B10" s="48" t="s">
        <v>91</v>
      </c>
      <c r="C10" s="49">
        <v>116017.897</v>
      </c>
      <c r="D10" s="49">
        <v>111650.12</v>
      </c>
      <c r="E10" s="49">
        <v>105105.683</v>
      </c>
      <c r="F10" s="49">
        <v>110911.075</v>
      </c>
      <c r="G10" s="49">
        <v>108931.17</v>
      </c>
      <c r="H10" s="49">
        <v>102209.751</v>
      </c>
      <c r="I10" s="49">
        <v>88391.263999999996</v>
      </c>
      <c r="J10" s="49">
        <v>94209.74</v>
      </c>
      <c r="K10" s="49">
        <v>132958.666</v>
      </c>
      <c r="L10" s="49"/>
      <c r="M10" s="49"/>
      <c r="N10" s="49"/>
      <c r="O10" s="50">
        <f t="shared" si="0"/>
        <v>970385.36600000004</v>
      </c>
    </row>
    <row r="11" spans="1:15" ht="13.8" x14ac:dyDescent="0.25">
      <c r="A11" s="47">
        <v>2013</v>
      </c>
      <c r="B11" s="48" t="s">
        <v>91</v>
      </c>
      <c r="C11" s="49">
        <v>106856.598</v>
      </c>
      <c r="D11" s="49">
        <v>108712.61599999999</v>
      </c>
      <c r="E11" s="49">
        <v>113139.69100000001</v>
      </c>
      <c r="F11" s="49">
        <v>104112.96400000001</v>
      </c>
      <c r="G11" s="49">
        <v>112100.792</v>
      </c>
      <c r="H11" s="49">
        <v>96319.293000000005</v>
      </c>
      <c r="I11" s="49">
        <v>96080.379000000001</v>
      </c>
      <c r="J11" s="49">
        <v>94981.24</v>
      </c>
      <c r="K11" s="49">
        <v>156917.41099999999</v>
      </c>
      <c r="L11" s="49">
        <v>152872.73199999999</v>
      </c>
      <c r="M11" s="49">
        <v>165845.66699999999</v>
      </c>
      <c r="N11" s="49">
        <v>130314.31299999999</v>
      </c>
      <c r="O11" s="50">
        <f t="shared" si="0"/>
        <v>1438253.6959999998</v>
      </c>
    </row>
    <row r="12" spans="1:15" s="87" customFormat="1" ht="13.8" x14ac:dyDescent="0.25">
      <c r="A12" s="43">
        <v>2014</v>
      </c>
      <c r="B12" s="48" t="s">
        <v>92</v>
      </c>
      <c r="C12" s="49">
        <v>153795.595</v>
      </c>
      <c r="D12" s="49">
        <v>182753.25</v>
      </c>
      <c r="E12" s="49">
        <v>154408.44399999999</v>
      </c>
      <c r="F12" s="49">
        <v>149029.52600000001</v>
      </c>
      <c r="G12" s="49">
        <v>142027.42600000001</v>
      </c>
      <c r="H12" s="49">
        <v>138409.878</v>
      </c>
      <c r="I12" s="49">
        <v>158484.93299999999</v>
      </c>
      <c r="J12" s="49">
        <v>143806.86199999999</v>
      </c>
      <c r="K12" s="49">
        <v>218104.65100000001</v>
      </c>
      <c r="L12" s="49"/>
      <c r="M12" s="49"/>
      <c r="N12" s="49"/>
      <c r="O12" s="50">
        <f t="shared" si="0"/>
        <v>1440820.5649999999</v>
      </c>
    </row>
    <row r="13" spans="1:15" ht="13.8" x14ac:dyDescent="0.25">
      <c r="A13" s="47">
        <v>2013</v>
      </c>
      <c r="B13" s="48" t="s">
        <v>92</v>
      </c>
      <c r="C13" s="49">
        <v>178057.44399999999</v>
      </c>
      <c r="D13" s="49">
        <v>133840.92199999999</v>
      </c>
      <c r="E13" s="49">
        <v>135662.81400000001</v>
      </c>
      <c r="F13" s="49">
        <v>133846.01300000001</v>
      </c>
      <c r="G13" s="49">
        <v>105052.59600000001</v>
      </c>
      <c r="H13" s="49">
        <v>106164.20699999999</v>
      </c>
      <c r="I13" s="49">
        <v>133857.603</v>
      </c>
      <c r="J13" s="49">
        <v>86744.865000000005</v>
      </c>
      <c r="K13" s="49">
        <v>205906.03</v>
      </c>
      <c r="L13" s="49">
        <v>181405.01800000001</v>
      </c>
      <c r="M13" s="49">
        <v>203194.666</v>
      </c>
      <c r="N13" s="49">
        <v>166244.94399999999</v>
      </c>
      <c r="O13" s="50">
        <f t="shared" si="0"/>
        <v>1769977.1219999997</v>
      </c>
    </row>
    <row r="14" spans="1:15" s="87" customFormat="1" ht="13.8" x14ac:dyDescent="0.25">
      <c r="A14" s="43">
        <v>2014</v>
      </c>
      <c r="B14" s="48" t="s">
        <v>93</v>
      </c>
      <c r="C14" s="49">
        <v>24433.781999999999</v>
      </c>
      <c r="D14" s="49">
        <v>23262.338</v>
      </c>
      <c r="E14" s="49">
        <v>22845.744999999999</v>
      </c>
      <c r="F14" s="49">
        <v>19989.73</v>
      </c>
      <c r="G14" s="49">
        <v>19755.835999999999</v>
      </c>
      <c r="H14" s="49">
        <v>19273.120999999999</v>
      </c>
      <c r="I14" s="49">
        <v>14721.921</v>
      </c>
      <c r="J14" s="49">
        <v>13367.266</v>
      </c>
      <c r="K14" s="49">
        <v>15411.823</v>
      </c>
      <c r="L14" s="49"/>
      <c r="M14" s="49"/>
      <c r="N14" s="49"/>
      <c r="O14" s="50">
        <f t="shared" si="0"/>
        <v>173061.56199999998</v>
      </c>
    </row>
    <row r="15" spans="1:15" ht="13.8" x14ac:dyDescent="0.25">
      <c r="A15" s="47">
        <v>2013</v>
      </c>
      <c r="B15" s="48" t="s">
        <v>93</v>
      </c>
      <c r="C15" s="49">
        <v>44842.038</v>
      </c>
      <c r="D15" s="49">
        <v>52403.663</v>
      </c>
      <c r="E15" s="49">
        <v>62002.927000000003</v>
      </c>
      <c r="F15" s="49">
        <v>38388.413</v>
      </c>
      <c r="G15" s="49">
        <v>38035.659</v>
      </c>
      <c r="H15" s="49">
        <v>36239.686999999998</v>
      </c>
      <c r="I15" s="49">
        <v>32745.501</v>
      </c>
      <c r="J15" s="49">
        <v>28125.712</v>
      </c>
      <c r="K15" s="49">
        <v>30890.239000000001</v>
      </c>
      <c r="L15" s="49">
        <v>23072.368999999999</v>
      </c>
      <c r="M15" s="49">
        <v>25941.348000000002</v>
      </c>
      <c r="N15" s="49">
        <v>26880.234</v>
      </c>
      <c r="O15" s="50">
        <f t="shared" si="0"/>
        <v>439567.79</v>
      </c>
    </row>
    <row r="16" spans="1:15" ht="13.8" x14ac:dyDescent="0.25">
      <c r="A16" s="43">
        <v>2014</v>
      </c>
      <c r="B16" s="48" t="s">
        <v>94</v>
      </c>
      <c r="C16" s="49">
        <v>109576.344</v>
      </c>
      <c r="D16" s="49">
        <v>69920.358999999997</v>
      </c>
      <c r="E16" s="49">
        <v>121384.389</v>
      </c>
      <c r="F16" s="49">
        <v>48540.42</v>
      </c>
      <c r="G16" s="49">
        <v>86381.493000000002</v>
      </c>
      <c r="H16" s="49">
        <v>91684.592999999993</v>
      </c>
      <c r="I16" s="49">
        <v>68872.547999999995</v>
      </c>
      <c r="J16" s="49">
        <v>111508.17</v>
      </c>
      <c r="K16" s="49">
        <v>101496.20699999999</v>
      </c>
      <c r="L16" s="49"/>
      <c r="M16" s="49"/>
      <c r="N16" s="49"/>
      <c r="O16" s="50">
        <f t="shared" si="0"/>
        <v>809364.52300000004</v>
      </c>
    </row>
    <row r="17" spans="1:15" ht="13.8" x14ac:dyDescent="0.25">
      <c r="A17" s="47">
        <v>2013</v>
      </c>
      <c r="B17" s="48" t="s">
        <v>94</v>
      </c>
      <c r="C17" s="49">
        <v>66631.066999999995</v>
      </c>
      <c r="D17" s="49">
        <v>101106.59600000001</v>
      </c>
      <c r="E17" s="49">
        <v>93632.384000000005</v>
      </c>
      <c r="F17" s="49">
        <v>104726.342</v>
      </c>
      <c r="G17" s="49">
        <v>80015.084000000003</v>
      </c>
      <c r="H17" s="49">
        <v>75654.788</v>
      </c>
      <c r="I17" s="49">
        <v>90331.686000000002</v>
      </c>
      <c r="J17" s="49">
        <v>49399.682999999997</v>
      </c>
      <c r="K17" s="49">
        <v>52908.788999999997</v>
      </c>
      <c r="L17" s="49">
        <v>50115.951999999997</v>
      </c>
      <c r="M17" s="49">
        <v>51936.654000000002</v>
      </c>
      <c r="N17" s="49">
        <v>89628.297999999995</v>
      </c>
      <c r="O17" s="50">
        <f t="shared" si="0"/>
        <v>906087.32299999997</v>
      </c>
    </row>
    <row r="18" spans="1:15" ht="13.8" x14ac:dyDescent="0.25">
      <c r="A18" s="43">
        <v>2014</v>
      </c>
      <c r="B18" s="48" t="s">
        <v>144</v>
      </c>
      <c r="C18" s="49">
        <v>7358.7259999999997</v>
      </c>
      <c r="D18" s="49">
        <v>9166.9879999999994</v>
      </c>
      <c r="E18" s="49">
        <v>10167.101000000001</v>
      </c>
      <c r="F18" s="49">
        <v>13321.003000000001</v>
      </c>
      <c r="G18" s="49">
        <v>8226.5259999999998</v>
      </c>
      <c r="H18" s="49">
        <v>3831.8580000000002</v>
      </c>
      <c r="I18" s="49">
        <v>3651.3760000000002</v>
      </c>
      <c r="J18" s="49">
        <v>5275.7179999999998</v>
      </c>
      <c r="K18" s="49">
        <v>5878.6030000000001</v>
      </c>
      <c r="L18" s="49"/>
      <c r="M18" s="49"/>
      <c r="N18" s="49"/>
      <c r="O18" s="50">
        <f t="shared" si="0"/>
        <v>66877.89899999999</v>
      </c>
    </row>
    <row r="19" spans="1:15" ht="13.8" x14ac:dyDescent="0.25">
      <c r="A19" s="47">
        <v>2013</v>
      </c>
      <c r="B19" s="48" t="s">
        <v>144</v>
      </c>
      <c r="C19" s="49">
        <v>5248.2349999999997</v>
      </c>
      <c r="D19" s="49">
        <v>8969.8040000000001</v>
      </c>
      <c r="E19" s="49">
        <v>9241.5139999999992</v>
      </c>
      <c r="F19" s="49">
        <v>10435.252</v>
      </c>
      <c r="G19" s="49">
        <v>7212.4260000000004</v>
      </c>
      <c r="H19" s="49">
        <v>3794.241</v>
      </c>
      <c r="I19" s="49">
        <v>3556.596</v>
      </c>
      <c r="J19" s="49">
        <v>5171.8289999999997</v>
      </c>
      <c r="K19" s="49">
        <v>5359.9139999999998</v>
      </c>
      <c r="L19" s="49">
        <v>4636.9650000000001</v>
      </c>
      <c r="M19" s="49">
        <v>6415.26</v>
      </c>
      <c r="N19" s="49">
        <v>6939.5990000000002</v>
      </c>
      <c r="O19" s="50">
        <f t="shared" si="0"/>
        <v>76981.634999999995</v>
      </c>
    </row>
    <row r="20" spans="1:15" ht="13.8" x14ac:dyDescent="0.25">
      <c r="A20" s="43">
        <v>2014</v>
      </c>
      <c r="B20" s="48" t="s">
        <v>95</v>
      </c>
      <c r="C20" s="49">
        <v>209570.804</v>
      </c>
      <c r="D20" s="49">
        <v>185768.19699999999</v>
      </c>
      <c r="E20" s="49">
        <v>193830.549</v>
      </c>
      <c r="F20" s="49">
        <v>204208.511</v>
      </c>
      <c r="G20" s="49">
        <v>186649.56299999999</v>
      </c>
      <c r="H20" s="49">
        <v>158144.36199999999</v>
      </c>
      <c r="I20" s="49">
        <v>177223.96799999999</v>
      </c>
      <c r="J20" s="49">
        <v>185991.584</v>
      </c>
      <c r="K20" s="49">
        <v>192717.943</v>
      </c>
      <c r="L20" s="49"/>
      <c r="M20" s="49"/>
      <c r="N20" s="49"/>
      <c r="O20" s="50">
        <f t="shared" si="0"/>
        <v>1694105.4809999999</v>
      </c>
    </row>
    <row r="21" spans="1:15" ht="13.8" x14ac:dyDescent="0.25">
      <c r="A21" s="47">
        <v>2013</v>
      </c>
      <c r="B21" s="48" t="s">
        <v>95</v>
      </c>
      <c r="C21" s="49">
        <v>171195.693</v>
      </c>
      <c r="D21" s="49">
        <v>148748.24900000001</v>
      </c>
      <c r="E21" s="49">
        <v>145990.75099999999</v>
      </c>
      <c r="F21" s="49">
        <v>154505.486</v>
      </c>
      <c r="G21" s="49">
        <v>164850.53</v>
      </c>
      <c r="H21" s="49">
        <v>157449.19200000001</v>
      </c>
      <c r="I21" s="49">
        <v>164865.72700000001</v>
      </c>
      <c r="J21" s="49">
        <v>158340.29500000001</v>
      </c>
      <c r="K21" s="49">
        <v>171162.84</v>
      </c>
      <c r="L21" s="49">
        <v>172493.79199999999</v>
      </c>
      <c r="M21" s="49">
        <v>193388.829</v>
      </c>
      <c r="N21" s="49">
        <v>185162.50700000001</v>
      </c>
      <c r="O21" s="50">
        <f t="shared" si="0"/>
        <v>1988153.8909999998</v>
      </c>
    </row>
    <row r="22" spans="1:15" ht="13.8" x14ac:dyDescent="0.25">
      <c r="A22" s="43">
        <v>2014</v>
      </c>
      <c r="B22" s="48" t="s">
        <v>96</v>
      </c>
      <c r="C22" s="49">
        <v>361414.94</v>
      </c>
      <c r="D22" s="51">
        <v>344101.29200000002</v>
      </c>
      <c r="E22" s="49">
        <v>369867.17099999997</v>
      </c>
      <c r="F22" s="49">
        <v>394717.21299999999</v>
      </c>
      <c r="G22" s="49">
        <v>416693.01199999999</v>
      </c>
      <c r="H22" s="49">
        <v>384385.821</v>
      </c>
      <c r="I22" s="49">
        <v>374466.19199999998</v>
      </c>
      <c r="J22" s="49">
        <v>346286.18400000001</v>
      </c>
      <c r="K22" s="49">
        <v>389301.59899999999</v>
      </c>
      <c r="L22" s="49"/>
      <c r="M22" s="49"/>
      <c r="N22" s="49"/>
      <c r="O22" s="50">
        <f t="shared" si="0"/>
        <v>3381233.4239999996</v>
      </c>
    </row>
    <row r="23" spans="1:15" ht="13.8" x14ac:dyDescent="0.25">
      <c r="A23" s="47">
        <v>2013</v>
      </c>
      <c r="B23" s="48" t="s">
        <v>96</v>
      </c>
      <c r="C23" s="49">
        <v>308442.913</v>
      </c>
      <c r="D23" s="51">
        <v>312886.18400000001</v>
      </c>
      <c r="E23" s="49">
        <v>361373.55900000001</v>
      </c>
      <c r="F23" s="49">
        <v>361138.326</v>
      </c>
      <c r="G23" s="49">
        <v>381482.92</v>
      </c>
      <c r="H23" s="49">
        <v>354145.40100000001</v>
      </c>
      <c r="I23" s="49">
        <v>389802.72200000001</v>
      </c>
      <c r="J23" s="49">
        <v>330581.49900000001</v>
      </c>
      <c r="K23" s="49">
        <v>402117.24800000002</v>
      </c>
      <c r="L23" s="49">
        <v>363788.886</v>
      </c>
      <c r="M23" s="49">
        <v>450887.58199999999</v>
      </c>
      <c r="N23" s="49">
        <v>439890.29599999997</v>
      </c>
      <c r="O23" s="50">
        <f t="shared" si="0"/>
        <v>4456537.5359999994</v>
      </c>
    </row>
    <row r="24" spans="1:15" ht="13.8" x14ac:dyDescent="0.25">
      <c r="A24" s="43">
        <v>2014</v>
      </c>
      <c r="B24" s="44" t="s">
        <v>17</v>
      </c>
      <c r="C24" s="52">
        <v>9649674.3629999999</v>
      </c>
      <c r="D24" s="52">
        <v>9936965.4529999997</v>
      </c>
      <c r="E24" s="52">
        <v>10723272.888</v>
      </c>
      <c r="F24" s="52">
        <v>10852870.923</v>
      </c>
      <c r="G24" s="52">
        <v>11106201.390000001</v>
      </c>
      <c r="H24" s="52">
        <v>10441710.929</v>
      </c>
      <c r="I24" s="52">
        <v>10554745.801000001</v>
      </c>
      <c r="J24" s="52">
        <v>9058647.4100000001</v>
      </c>
      <c r="K24" s="52">
        <v>10999638.608999999</v>
      </c>
      <c r="L24" s="52"/>
      <c r="M24" s="52"/>
      <c r="N24" s="52"/>
      <c r="O24" s="50">
        <f t="shared" si="0"/>
        <v>93323727.766000003</v>
      </c>
    </row>
    <row r="25" spans="1:15" ht="13.8" x14ac:dyDescent="0.25">
      <c r="A25" s="47">
        <v>2013</v>
      </c>
      <c r="B25" s="44" t="s">
        <v>17</v>
      </c>
      <c r="C25" s="52">
        <v>8872224.4470000006</v>
      </c>
      <c r="D25" s="52">
        <v>9579901.9370000008</v>
      </c>
      <c r="E25" s="52">
        <v>10385140.266000001</v>
      </c>
      <c r="F25" s="52">
        <v>9708564.7459999993</v>
      </c>
      <c r="G25" s="52">
        <v>10398926.977</v>
      </c>
      <c r="H25" s="52">
        <v>9681915.9020000007</v>
      </c>
      <c r="I25" s="52">
        <v>10421301.653000001</v>
      </c>
      <c r="J25" s="52">
        <v>8712913.5329999998</v>
      </c>
      <c r="K25" s="52">
        <v>10212670.532</v>
      </c>
      <c r="L25" s="52">
        <v>9606638.1669999994</v>
      </c>
      <c r="M25" s="52">
        <v>11061002.299000001</v>
      </c>
      <c r="N25" s="52">
        <v>10380872.876</v>
      </c>
      <c r="O25" s="50">
        <f t="shared" si="0"/>
        <v>119022073.33499999</v>
      </c>
    </row>
    <row r="26" spans="1:15" ht="13.8" x14ac:dyDescent="0.25">
      <c r="A26" s="43">
        <v>2014</v>
      </c>
      <c r="B26" s="48" t="s">
        <v>97</v>
      </c>
      <c r="C26" s="49">
        <v>767917.11899999995</v>
      </c>
      <c r="D26" s="49">
        <v>715679.56499999994</v>
      </c>
      <c r="E26" s="49">
        <v>770352.71499999997</v>
      </c>
      <c r="F26" s="49">
        <v>790661.66399999999</v>
      </c>
      <c r="G26" s="49">
        <v>768727.86600000004</v>
      </c>
      <c r="H26" s="49">
        <v>706713.772</v>
      </c>
      <c r="I26" s="49">
        <v>703032.69200000004</v>
      </c>
      <c r="J26" s="49">
        <v>682429.52300000004</v>
      </c>
      <c r="K26" s="49">
        <v>821505.68299999996</v>
      </c>
      <c r="L26" s="49"/>
      <c r="M26" s="49"/>
      <c r="N26" s="49"/>
      <c r="O26" s="50">
        <f t="shared" si="0"/>
        <v>6727020.5989999995</v>
      </c>
    </row>
    <row r="27" spans="1:15" ht="13.8" x14ac:dyDescent="0.25">
      <c r="A27" s="47">
        <v>2013</v>
      </c>
      <c r="B27" s="48" t="s">
        <v>97</v>
      </c>
      <c r="C27" s="49">
        <v>682155.86699999997</v>
      </c>
      <c r="D27" s="49">
        <v>649400.50800000003</v>
      </c>
      <c r="E27" s="49">
        <v>733924.66500000004</v>
      </c>
      <c r="F27" s="49">
        <v>700825.505</v>
      </c>
      <c r="G27" s="49">
        <v>748576.304</v>
      </c>
      <c r="H27" s="49">
        <v>644671.53200000001</v>
      </c>
      <c r="I27" s="49">
        <v>675793.60199999996</v>
      </c>
      <c r="J27" s="49">
        <v>615565.68900000001</v>
      </c>
      <c r="K27" s="49">
        <v>753895.30099999998</v>
      </c>
      <c r="L27" s="49">
        <v>707925.071</v>
      </c>
      <c r="M27" s="49">
        <v>813458.54500000004</v>
      </c>
      <c r="N27" s="49">
        <v>661700.87</v>
      </c>
      <c r="O27" s="50">
        <f t="shared" si="0"/>
        <v>8387893.4589999998</v>
      </c>
    </row>
    <row r="28" spans="1:15" ht="13.8" x14ac:dyDescent="0.25">
      <c r="A28" s="43">
        <v>2014</v>
      </c>
      <c r="B28" s="48" t="s">
        <v>98</v>
      </c>
      <c r="C28" s="49">
        <v>123813.61500000001</v>
      </c>
      <c r="D28" s="49">
        <v>144842.40700000001</v>
      </c>
      <c r="E28" s="49">
        <v>143835.073</v>
      </c>
      <c r="F28" s="49">
        <v>154749.486</v>
      </c>
      <c r="G28" s="49">
        <v>166280.68400000001</v>
      </c>
      <c r="H28" s="49">
        <v>149590.39300000001</v>
      </c>
      <c r="I28" s="49">
        <v>168910.17800000001</v>
      </c>
      <c r="J28" s="49">
        <v>160492.489</v>
      </c>
      <c r="K28" s="49">
        <v>183512.69200000001</v>
      </c>
      <c r="L28" s="49"/>
      <c r="M28" s="49"/>
      <c r="N28" s="49"/>
      <c r="O28" s="50">
        <f t="shared" si="0"/>
        <v>1396027.0170000002</v>
      </c>
    </row>
    <row r="29" spans="1:15" ht="13.8" x14ac:dyDescent="0.25">
      <c r="A29" s="47">
        <v>2013</v>
      </c>
      <c r="B29" s="48" t="s">
        <v>98</v>
      </c>
      <c r="C29" s="49">
        <v>115029.788</v>
      </c>
      <c r="D29" s="49">
        <v>129821.13099999999</v>
      </c>
      <c r="E29" s="49">
        <v>153555.92800000001</v>
      </c>
      <c r="F29" s="49">
        <v>145412.842</v>
      </c>
      <c r="G29" s="49">
        <v>155575.82199999999</v>
      </c>
      <c r="H29" s="49">
        <v>146133.84599999999</v>
      </c>
      <c r="I29" s="49">
        <v>183365.38500000001</v>
      </c>
      <c r="J29" s="49">
        <v>178226.11300000001</v>
      </c>
      <c r="K29" s="49">
        <v>175967.321</v>
      </c>
      <c r="L29" s="49">
        <v>161907.5</v>
      </c>
      <c r="M29" s="49">
        <v>176429.77900000001</v>
      </c>
      <c r="N29" s="49">
        <v>220812.81700000001</v>
      </c>
      <c r="O29" s="50">
        <f t="shared" si="0"/>
        <v>1942238.2720000001</v>
      </c>
    </row>
    <row r="30" spans="1:15" s="87" customFormat="1" ht="13.8" x14ac:dyDescent="0.25">
      <c r="A30" s="43">
        <v>2014</v>
      </c>
      <c r="B30" s="48" t="s">
        <v>99</v>
      </c>
      <c r="C30" s="49">
        <v>178356.88</v>
      </c>
      <c r="D30" s="49">
        <v>177087.66699999999</v>
      </c>
      <c r="E30" s="49">
        <v>190935.24799999999</v>
      </c>
      <c r="F30" s="49">
        <v>203815.34700000001</v>
      </c>
      <c r="G30" s="49">
        <v>194613.76500000001</v>
      </c>
      <c r="H30" s="49">
        <v>200167.51699999999</v>
      </c>
      <c r="I30" s="49">
        <v>181361.11199999999</v>
      </c>
      <c r="J30" s="49">
        <v>159480.24799999999</v>
      </c>
      <c r="K30" s="49">
        <v>222389.829</v>
      </c>
      <c r="L30" s="49"/>
      <c r="M30" s="49"/>
      <c r="N30" s="49"/>
      <c r="O30" s="50">
        <f t="shared" si="0"/>
        <v>1708207.6129999999</v>
      </c>
    </row>
    <row r="31" spans="1:15" ht="13.8" x14ac:dyDescent="0.25">
      <c r="A31" s="47">
        <v>2013</v>
      </c>
      <c r="B31" s="48" t="s">
        <v>99</v>
      </c>
      <c r="C31" s="49">
        <v>165972.05499999999</v>
      </c>
      <c r="D31" s="49">
        <v>161550.14600000001</v>
      </c>
      <c r="E31" s="49">
        <v>169936.27600000001</v>
      </c>
      <c r="F31" s="49">
        <v>190079.05799999999</v>
      </c>
      <c r="G31" s="49">
        <v>192843.37700000001</v>
      </c>
      <c r="H31" s="49">
        <v>183761.035</v>
      </c>
      <c r="I31" s="49">
        <v>178911.50899999999</v>
      </c>
      <c r="J31" s="49">
        <v>144298.25700000001</v>
      </c>
      <c r="K31" s="49">
        <v>182023.92499999999</v>
      </c>
      <c r="L31" s="49">
        <v>193554.00099999999</v>
      </c>
      <c r="M31" s="49">
        <v>229928.223</v>
      </c>
      <c r="N31" s="49">
        <v>202542.54399999999</v>
      </c>
      <c r="O31" s="50">
        <f t="shared" si="0"/>
        <v>2195400.406</v>
      </c>
    </row>
    <row r="32" spans="1:15" ht="13.8" x14ac:dyDescent="0.25">
      <c r="A32" s="43">
        <v>2014</v>
      </c>
      <c r="B32" s="48" t="s">
        <v>143</v>
      </c>
      <c r="C32" s="49">
        <v>1394237.7660000001</v>
      </c>
      <c r="D32" s="49">
        <v>1444414.4739999999</v>
      </c>
      <c r="E32" s="49">
        <v>1460150.399</v>
      </c>
      <c r="F32" s="51">
        <v>1481278.0719999999</v>
      </c>
      <c r="G32" s="51">
        <v>1586639.9909999999</v>
      </c>
      <c r="H32" s="51">
        <v>1519140.0319999999</v>
      </c>
      <c r="I32" s="51">
        <v>1571055.6980000001</v>
      </c>
      <c r="J32" s="51">
        <v>1429764.6229999999</v>
      </c>
      <c r="K32" s="51">
        <v>1517881.727</v>
      </c>
      <c r="L32" s="51"/>
      <c r="M32" s="51"/>
      <c r="N32" s="51"/>
      <c r="O32" s="50">
        <f t="shared" si="0"/>
        <v>13404562.782</v>
      </c>
    </row>
    <row r="33" spans="1:15" ht="13.8" x14ac:dyDescent="0.25">
      <c r="A33" s="47">
        <v>2013</v>
      </c>
      <c r="B33" s="48" t="s">
        <v>143</v>
      </c>
      <c r="C33" s="49">
        <v>1315959.693</v>
      </c>
      <c r="D33" s="49">
        <v>1429457.66</v>
      </c>
      <c r="E33" s="49">
        <v>1452101.21</v>
      </c>
      <c r="F33" s="51">
        <v>1420968.311</v>
      </c>
      <c r="G33" s="51">
        <v>1568761.0930000001</v>
      </c>
      <c r="H33" s="51">
        <v>1328721.923</v>
      </c>
      <c r="I33" s="51">
        <v>1529671.388</v>
      </c>
      <c r="J33" s="51">
        <v>1424471.588</v>
      </c>
      <c r="K33" s="51">
        <v>1401853.679</v>
      </c>
      <c r="L33" s="51">
        <v>1394136.4650000001</v>
      </c>
      <c r="M33" s="51">
        <v>1566545.0060000001</v>
      </c>
      <c r="N33" s="51">
        <v>1598637.7169999999</v>
      </c>
      <c r="O33" s="50">
        <f t="shared" si="0"/>
        <v>17431285.732999999</v>
      </c>
    </row>
    <row r="34" spans="1:15" ht="13.8" x14ac:dyDescent="0.25">
      <c r="A34" s="43">
        <v>2014</v>
      </c>
      <c r="B34" s="48" t="s">
        <v>100</v>
      </c>
      <c r="C34" s="49">
        <v>1586744.13</v>
      </c>
      <c r="D34" s="49">
        <v>1485386.0290000001</v>
      </c>
      <c r="E34" s="49">
        <v>1599338.5449999999</v>
      </c>
      <c r="F34" s="49">
        <v>1543936.5490000001</v>
      </c>
      <c r="G34" s="49">
        <v>1613278.584</v>
      </c>
      <c r="H34" s="49">
        <v>1598010.9029999999</v>
      </c>
      <c r="I34" s="49">
        <v>1723599.2620000001</v>
      </c>
      <c r="J34" s="49">
        <v>1557183.6029999999</v>
      </c>
      <c r="K34" s="49">
        <v>1669815.037</v>
      </c>
      <c r="L34" s="49"/>
      <c r="M34" s="49"/>
      <c r="N34" s="49"/>
      <c r="O34" s="50">
        <f t="shared" ref="O34:O66" si="1">SUM(C34:N34)</f>
        <v>14377292.642000001</v>
      </c>
    </row>
    <row r="35" spans="1:15" ht="13.8" x14ac:dyDescent="0.25">
      <c r="A35" s="47">
        <v>2013</v>
      </c>
      <c r="B35" s="48" t="s">
        <v>100</v>
      </c>
      <c r="C35" s="49">
        <v>1392631.8389999999</v>
      </c>
      <c r="D35" s="49">
        <v>1389471.2830000001</v>
      </c>
      <c r="E35" s="49">
        <v>1509882.693</v>
      </c>
      <c r="F35" s="49">
        <v>1316507.372</v>
      </c>
      <c r="G35" s="49">
        <v>1364077.875</v>
      </c>
      <c r="H35" s="49">
        <v>1442883.8759999999</v>
      </c>
      <c r="I35" s="49">
        <v>1619796.1470000001</v>
      </c>
      <c r="J35" s="49">
        <v>1397333.618</v>
      </c>
      <c r="K35" s="49">
        <v>1514552.2579999999</v>
      </c>
      <c r="L35" s="49">
        <v>1334120.2</v>
      </c>
      <c r="M35" s="49">
        <v>1657209.2579999999</v>
      </c>
      <c r="N35" s="49">
        <v>1421635.6329999999</v>
      </c>
      <c r="O35" s="50">
        <f t="shared" si="1"/>
        <v>17360102.051999997</v>
      </c>
    </row>
    <row r="36" spans="1:15" ht="13.8" x14ac:dyDescent="0.25">
      <c r="A36" s="43">
        <v>2014</v>
      </c>
      <c r="B36" s="48" t="s">
        <v>101</v>
      </c>
      <c r="C36" s="49">
        <v>1585971.405</v>
      </c>
      <c r="D36" s="49">
        <v>1831564.5179999999</v>
      </c>
      <c r="E36" s="49">
        <v>2126494.702</v>
      </c>
      <c r="F36" s="49">
        <v>2089962.94</v>
      </c>
      <c r="G36" s="49">
        <v>2050361.8359999999</v>
      </c>
      <c r="H36" s="49">
        <v>2029814.1769999999</v>
      </c>
      <c r="I36" s="49">
        <v>1989089.4539999999</v>
      </c>
      <c r="J36" s="49">
        <v>1267581.2549999999</v>
      </c>
      <c r="K36" s="49">
        <v>1959784.263</v>
      </c>
      <c r="L36" s="49"/>
      <c r="M36" s="49"/>
      <c r="N36" s="49"/>
      <c r="O36" s="50">
        <f t="shared" si="1"/>
        <v>16930624.549999997</v>
      </c>
    </row>
    <row r="37" spans="1:15" ht="13.8" x14ac:dyDescent="0.25">
      <c r="A37" s="47">
        <v>2013</v>
      </c>
      <c r="B37" s="48" t="s">
        <v>101</v>
      </c>
      <c r="C37" s="49">
        <v>1485459.331</v>
      </c>
      <c r="D37" s="49">
        <v>1783951.888</v>
      </c>
      <c r="E37" s="49">
        <v>1863298.6769999999</v>
      </c>
      <c r="F37" s="49">
        <v>1766370.9979999999</v>
      </c>
      <c r="G37" s="49">
        <v>1843125.4669999999</v>
      </c>
      <c r="H37" s="49">
        <v>1800469.2890000001</v>
      </c>
      <c r="I37" s="49">
        <v>1952618.523</v>
      </c>
      <c r="J37" s="49">
        <v>1263006.966</v>
      </c>
      <c r="K37" s="49">
        <v>1955643.449</v>
      </c>
      <c r="L37" s="49">
        <v>1749427.5109999999</v>
      </c>
      <c r="M37" s="49">
        <v>2075518.764</v>
      </c>
      <c r="N37" s="49">
        <v>1764236.7609999999</v>
      </c>
      <c r="O37" s="50">
        <f t="shared" si="1"/>
        <v>21303127.623999998</v>
      </c>
    </row>
    <row r="38" spans="1:15" ht="13.8" x14ac:dyDescent="0.25">
      <c r="A38" s="43">
        <v>2014</v>
      </c>
      <c r="B38" s="48" t="s">
        <v>102</v>
      </c>
      <c r="C38" s="49">
        <v>54471.324000000001</v>
      </c>
      <c r="D38" s="49">
        <v>89236.716</v>
      </c>
      <c r="E38" s="49">
        <v>97135.554999999993</v>
      </c>
      <c r="F38" s="49">
        <v>76354.088000000003</v>
      </c>
      <c r="G38" s="49">
        <v>131933.46799999999</v>
      </c>
      <c r="H38" s="49">
        <v>113595.982</v>
      </c>
      <c r="I38" s="49">
        <v>122443.44500000001</v>
      </c>
      <c r="J38" s="49">
        <v>109595.076</v>
      </c>
      <c r="K38" s="49">
        <v>82221.244999999995</v>
      </c>
      <c r="L38" s="49"/>
      <c r="M38" s="49"/>
      <c r="N38" s="49"/>
      <c r="O38" s="50">
        <f t="shared" si="1"/>
        <v>876986.89899999998</v>
      </c>
    </row>
    <row r="39" spans="1:15" ht="13.8" x14ac:dyDescent="0.25">
      <c r="A39" s="47">
        <v>2013</v>
      </c>
      <c r="B39" s="48" t="s">
        <v>102</v>
      </c>
      <c r="C39" s="49">
        <v>48952.629000000001</v>
      </c>
      <c r="D39" s="49">
        <v>162402.31299999999</v>
      </c>
      <c r="E39" s="49">
        <v>92520.589000000007</v>
      </c>
      <c r="F39" s="49">
        <v>29250.645</v>
      </c>
      <c r="G39" s="49">
        <v>90162.293000000005</v>
      </c>
      <c r="H39" s="49">
        <v>137339.94200000001</v>
      </c>
      <c r="I39" s="49">
        <v>132087.47899999999</v>
      </c>
      <c r="J39" s="49">
        <v>139231.01</v>
      </c>
      <c r="K39" s="49">
        <v>129271.49400000001</v>
      </c>
      <c r="L39" s="49">
        <v>47933.184999999998</v>
      </c>
      <c r="M39" s="49">
        <v>58766.616999999998</v>
      </c>
      <c r="N39" s="49">
        <v>95673.191999999995</v>
      </c>
      <c r="O39" s="50">
        <f t="shared" si="1"/>
        <v>1163591.388</v>
      </c>
    </row>
    <row r="40" spans="1:15" ht="13.8" x14ac:dyDescent="0.25">
      <c r="A40" s="43">
        <v>2014</v>
      </c>
      <c r="B40" s="48" t="s">
        <v>142</v>
      </c>
      <c r="C40" s="49">
        <v>902952.549</v>
      </c>
      <c r="D40" s="49">
        <v>921039.245</v>
      </c>
      <c r="E40" s="49">
        <v>1056899.21</v>
      </c>
      <c r="F40" s="49">
        <v>1079430.6499999999</v>
      </c>
      <c r="G40" s="49">
        <v>1064774.6599999999</v>
      </c>
      <c r="H40" s="49">
        <v>971019.50800000003</v>
      </c>
      <c r="I40" s="49">
        <v>983027.96400000004</v>
      </c>
      <c r="J40" s="49">
        <v>856686.45400000003</v>
      </c>
      <c r="K40" s="49">
        <v>1093297.6399999999</v>
      </c>
      <c r="L40" s="49"/>
      <c r="M40" s="49"/>
      <c r="N40" s="49"/>
      <c r="O40" s="50">
        <f t="shared" si="1"/>
        <v>8929127.879999999</v>
      </c>
    </row>
    <row r="41" spans="1:15" ht="13.8" x14ac:dyDescent="0.25">
      <c r="A41" s="47">
        <v>2013</v>
      </c>
      <c r="B41" s="48" t="s">
        <v>142</v>
      </c>
      <c r="C41" s="49">
        <v>830030.37800000003</v>
      </c>
      <c r="D41" s="49">
        <v>838421.57200000004</v>
      </c>
      <c r="E41" s="49">
        <v>909479.83</v>
      </c>
      <c r="F41" s="49">
        <v>916370.57299999997</v>
      </c>
      <c r="G41" s="49">
        <v>1026528.406</v>
      </c>
      <c r="H41" s="49">
        <v>920031.07299999997</v>
      </c>
      <c r="I41" s="49">
        <v>1038657.503</v>
      </c>
      <c r="J41" s="49">
        <v>884232.304</v>
      </c>
      <c r="K41" s="49">
        <v>1034166.5870000001</v>
      </c>
      <c r="L41" s="49">
        <v>1054293.102</v>
      </c>
      <c r="M41" s="49">
        <v>1128425.091</v>
      </c>
      <c r="N41" s="49">
        <v>1113474.4169999999</v>
      </c>
      <c r="O41" s="50">
        <f t="shared" si="1"/>
        <v>11694110.835999997</v>
      </c>
    </row>
    <row r="42" spans="1:15" ht="13.8" x14ac:dyDescent="0.25">
      <c r="A42" s="43">
        <v>2014</v>
      </c>
      <c r="B42" s="48" t="s">
        <v>103</v>
      </c>
      <c r="C42" s="49">
        <v>477337.08199999999</v>
      </c>
      <c r="D42" s="49">
        <v>471698.6</v>
      </c>
      <c r="E42" s="49">
        <v>503717.45199999999</v>
      </c>
      <c r="F42" s="49">
        <v>525178.19799999997</v>
      </c>
      <c r="G42" s="49">
        <v>544313.38600000006</v>
      </c>
      <c r="H42" s="49">
        <v>500297.01699999999</v>
      </c>
      <c r="I42" s="49">
        <v>514833.97600000002</v>
      </c>
      <c r="J42" s="49">
        <v>457642.57299999997</v>
      </c>
      <c r="K42" s="49">
        <v>532652.24300000002</v>
      </c>
      <c r="L42" s="49"/>
      <c r="M42" s="49"/>
      <c r="N42" s="49"/>
      <c r="O42" s="50">
        <f t="shared" si="1"/>
        <v>4527670.5269999998</v>
      </c>
    </row>
    <row r="43" spans="1:15" ht="13.8" x14ac:dyDescent="0.25">
      <c r="A43" s="47">
        <v>2013</v>
      </c>
      <c r="B43" s="48" t="s">
        <v>103</v>
      </c>
      <c r="C43" s="49">
        <v>430048.80300000001</v>
      </c>
      <c r="D43" s="49">
        <v>435630.61499999999</v>
      </c>
      <c r="E43" s="49">
        <v>512147.93400000001</v>
      </c>
      <c r="F43" s="49">
        <v>501844.57699999999</v>
      </c>
      <c r="G43" s="49">
        <v>518926.19799999997</v>
      </c>
      <c r="H43" s="49">
        <v>465383.56099999999</v>
      </c>
      <c r="I43" s="49">
        <v>509307.17300000001</v>
      </c>
      <c r="J43" s="49">
        <v>386713.90399999998</v>
      </c>
      <c r="K43" s="49">
        <v>480637.946</v>
      </c>
      <c r="L43" s="49">
        <v>450455.80099999998</v>
      </c>
      <c r="M43" s="49">
        <v>533237.61199999996</v>
      </c>
      <c r="N43" s="49">
        <v>570357.50800000003</v>
      </c>
      <c r="O43" s="50">
        <f t="shared" si="1"/>
        <v>5794691.6320000002</v>
      </c>
    </row>
    <row r="44" spans="1:15" ht="13.8" x14ac:dyDescent="0.25">
      <c r="A44" s="43">
        <v>2014</v>
      </c>
      <c r="B44" s="48" t="s">
        <v>104</v>
      </c>
      <c r="C44" s="49">
        <v>591744.85800000001</v>
      </c>
      <c r="D44" s="49">
        <v>567771.33400000003</v>
      </c>
      <c r="E44" s="49">
        <v>599505.179</v>
      </c>
      <c r="F44" s="49">
        <v>648819.00300000003</v>
      </c>
      <c r="G44" s="49">
        <v>650891.31200000003</v>
      </c>
      <c r="H44" s="49">
        <v>593459.223</v>
      </c>
      <c r="I44" s="49">
        <v>585900.65099999995</v>
      </c>
      <c r="J44" s="49">
        <v>541700.28500000003</v>
      </c>
      <c r="K44" s="49">
        <v>610786.598</v>
      </c>
      <c r="L44" s="49"/>
      <c r="M44" s="49"/>
      <c r="N44" s="49"/>
      <c r="O44" s="50">
        <f t="shared" si="1"/>
        <v>5390578.443</v>
      </c>
    </row>
    <row r="45" spans="1:15" ht="13.8" x14ac:dyDescent="0.25">
      <c r="A45" s="47">
        <v>2013</v>
      </c>
      <c r="B45" s="48" t="s">
        <v>104</v>
      </c>
      <c r="C45" s="49">
        <v>519503.43900000001</v>
      </c>
      <c r="D45" s="49">
        <v>545252.58400000003</v>
      </c>
      <c r="E45" s="49">
        <v>593049.04099999997</v>
      </c>
      <c r="F45" s="49">
        <v>558709.39500000002</v>
      </c>
      <c r="G45" s="49">
        <v>617223.01699999999</v>
      </c>
      <c r="H45" s="49">
        <v>553130.973</v>
      </c>
      <c r="I45" s="49">
        <v>584798.78399999999</v>
      </c>
      <c r="J45" s="49">
        <v>506318.26400000002</v>
      </c>
      <c r="K45" s="49">
        <v>593124.01699999999</v>
      </c>
      <c r="L45" s="49">
        <v>534887.56400000001</v>
      </c>
      <c r="M45" s="49">
        <v>651406.50300000003</v>
      </c>
      <c r="N45" s="49">
        <v>572435.89899999998</v>
      </c>
      <c r="O45" s="50">
        <f t="shared" si="1"/>
        <v>6829839.4800000004</v>
      </c>
    </row>
    <row r="46" spans="1:15" ht="13.8" x14ac:dyDescent="0.25">
      <c r="A46" s="43">
        <v>2014</v>
      </c>
      <c r="B46" s="48" t="s">
        <v>105</v>
      </c>
      <c r="C46" s="49">
        <v>1105473.246</v>
      </c>
      <c r="D46" s="49">
        <v>1189107.7779999999</v>
      </c>
      <c r="E46" s="49">
        <v>1173025.966</v>
      </c>
      <c r="F46" s="49">
        <v>1201944.642</v>
      </c>
      <c r="G46" s="49">
        <v>1277427.8870000001</v>
      </c>
      <c r="H46" s="49">
        <v>1066178.83</v>
      </c>
      <c r="I46" s="49">
        <v>1048893.8929999999</v>
      </c>
      <c r="J46" s="49">
        <v>957992.90800000005</v>
      </c>
      <c r="K46" s="49">
        <v>1089514.388</v>
      </c>
      <c r="L46" s="49"/>
      <c r="M46" s="49"/>
      <c r="N46" s="49"/>
      <c r="O46" s="50">
        <f t="shared" si="1"/>
        <v>10109559.538000001</v>
      </c>
    </row>
    <row r="47" spans="1:15" ht="13.8" x14ac:dyDescent="0.25">
      <c r="A47" s="47">
        <v>2013</v>
      </c>
      <c r="B47" s="48" t="s">
        <v>105</v>
      </c>
      <c r="C47" s="49">
        <v>1144613.557</v>
      </c>
      <c r="D47" s="49">
        <v>1224777.6399999999</v>
      </c>
      <c r="E47" s="49">
        <v>1449849.35</v>
      </c>
      <c r="F47" s="49">
        <v>1224394.159</v>
      </c>
      <c r="G47" s="49">
        <v>1262960.4040000001</v>
      </c>
      <c r="H47" s="49">
        <v>1111722.7590000001</v>
      </c>
      <c r="I47" s="49">
        <v>1092640.2779999999</v>
      </c>
      <c r="J47" s="49">
        <v>927133.15700000001</v>
      </c>
      <c r="K47" s="49">
        <v>1018041.534</v>
      </c>
      <c r="L47" s="49">
        <v>1044197.044</v>
      </c>
      <c r="M47" s="49">
        <v>1131232.4129999999</v>
      </c>
      <c r="N47" s="49">
        <v>1189403.2120000001</v>
      </c>
      <c r="O47" s="50">
        <f t="shared" si="1"/>
        <v>13820965.506999999</v>
      </c>
    </row>
    <row r="48" spans="1:15" ht="13.8" x14ac:dyDescent="0.25">
      <c r="A48" s="43">
        <v>2014</v>
      </c>
      <c r="B48" s="48" t="s">
        <v>141</v>
      </c>
      <c r="C48" s="49">
        <v>243550.06299999999</v>
      </c>
      <c r="D48" s="49">
        <v>245731.55100000001</v>
      </c>
      <c r="E48" s="49">
        <v>272001.65000000002</v>
      </c>
      <c r="F48" s="49">
        <v>308165.53100000002</v>
      </c>
      <c r="G48" s="49">
        <v>289488.82199999999</v>
      </c>
      <c r="H48" s="49">
        <v>278040.24699999997</v>
      </c>
      <c r="I48" s="49">
        <v>265078.82900000003</v>
      </c>
      <c r="J48" s="49">
        <v>245560.74799999999</v>
      </c>
      <c r="K48" s="49">
        <v>260027.65</v>
      </c>
      <c r="L48" s="49"/>
      <c r="M48" s="49"/>
      <c r="N48" s="49"/>
      <c r="O48" s="50">
        <f t="shared" si="1"/>
        <v>2407645.091</v>
      </c>
    </row>
    <row r="49" spans="1:15" ht="13.8" x14ac:dyDescent="0.25">
      <c r="A49" s="47">
        <v>2013</v>
      </c>
      <c r="B49" s="48" t="s">
        <v>141</v>
      </c>
      <c r="C49" s="49">
        <v>232432.56899999999</v>
      </c>
      <c r="D49" s="49">
        <v>236027.054</v>
      </c>
      <c r="E49" s="49">
        <v>286631.21799999999</v>
      </c>
      <c r="F49" s="49">
        <v>290672.978</v>
      </c>
      <c r="G49" s="49">
        <v>298359.03000000003</v>
      </c>
      <c r="H49" s="49">
        <v>263835.68599999999</v>
      </c>
      <c r="I49" s="49">
        <v>277557.41899999999</v>
      </c>
      <c r="J49" s="49">
        <v>250243.50399999999</v>
      </c>
      <c r="K49" s="49">
        <v>264058.522</v>
      </c>
      <c r="L49" s="49">
        <v>241268.35699999999</v>
      </c>
      <c r="M49" s="49">
        <v>263633.48499999999</v>
      </c>
      <c r="N49" s="49">
        <v>247833.91200000001</v>
      </c>
      <c r="O49" s="50">
        <f t="shared" si="1"/>
        <v>3152553.7339999997</v>
      </c>
    </row>
    <row r="50" spans="1:15" ht="13.8" x14ac:dyDescent="0.25">
      <c r="A50" s="43">
        <v>2014</v>
      </c>
      <c r="B50" s="48" t="s">
        <v>106</v>
      </c>
      <c r="C50" s="49">
        <v>194226.76699999999</v>
      </c>
      <c r="D50" s="49">
        <v>181390.087</v>
      </c>
      <c r="E50" s="49">
        <v>212130.255</v>
      </c>
      <c r="F50" s="49">
        <v>209045.33</v>
      </c>
      <c r="G50" s="49">
        <v>202977.91200000001</v>
      </c>
      <c r="H50" s="49">
        <v>147778.74799999999</v>
      </c>
      <c r="I50" s="49">
        <v>123114.34</v>
      </c>
      <c r="J50" s="49">
        <v>196682.57399999999</v>
      </c>
      <c r="K50" s="49">
        <v>405283.63699999999</v>
      </c>
      <c r="L50" s="49"/>
      <c r="M50" s="49"/>
      <c r="N50" s="49"/>
      <c r="O50" s="50">
        <f t="shared" si="1"/>
        <v>1872629.65</v>
      </c>
    </row>
    <row r="51" spans="1:15" ht="13.8" x14ac:dyDescent="0.25">
      <c r="A51" s="47">
        <v>2013</v>
      </c>
      <c r="B51" s="48" t="s">
        <v>106</v>
      </c>
      <c r="C51" s="49">
        <v>154170.08499999999</v>
      </c>
      <c r="D51" s="49">
        <v>192587.215</v>
      </c>
      <c r="E51" s="49">
        <v>191244.978</v>
      </c>
      <c r="F51" s="49">
        <v>165840.55600000001</v>
      </c>
      <c r="G51" s="49">
        <v>192942.12100000001</v>
      </c>
      <c r="H51" s="49">
        <v>168991.027</v>
      </c>
      <c r="I51" s="49">
        <v>173444.18</v>
      </c>
      <c r="J51" s="49">
        <v>187327.40599999999</v>
      </c>
      <c r="K51" s="49">
        <v>204095.255</v>
      </c>
      <c r="L51" s="49">
        <v>193811.10399999999</v>
      </c>
      <c r="M51" s="49">
        <v>239853.076</v>
      </c>
      <c r="N51" s="49">
        <v>189189.448</v>
      </c>
      <c r="O51" s="50">
        <f t="shared" si="1"/>
        <v>2253496.4509999999</v>
      </c>
    </row>
    <row r="52" spans="1:15" ht="13.8" x14ac:dyDescent="0.25">
      <c r="A52" s="43">
        <v>2014</v>
      </c>
      <c r="B52" s="48" t="s">
        <v>107</v>
      </c>
      <c r="C52" s="49">
        <v>106122.356</v>
      </c>
      <c r="D52" s="49">
        <v>107443.261</v>
      </c>
      <c r="E52" s="49">
        <v>107438.48699999999</v>
      </c>
      <c r="F52" s="49">
        <v>133668.08900000001</v>
      </c>
      <c r="G52" s="49">
        <v>142827.799</v>
      </c>
      <c r="H52" s="49">
        <v>180261.736</v>
      </c>
      <c r="I52" s="49">
        <v>174496.07500000001</v>
      </c>
      <c r="J52" s="49">
        <v>98979.869000000006</v>
      </c>
      <c r="K52" s="49">
        <v>160586.73800000001</v>
      </c>
      <c r="L52" s="49"/>
      <c r="M52" s="49"/>
      <c r="N52" s="49"/>
      <c r="O52" s="50">
        <f t="shared" si="1"/>
        <v>1211824.4100000001</v>
      </c>
    </row>
    <row r="53" spans="1:15" ht="13.8" x14ac:dyDescent="0.25">
      <c r="A53" s="47">
        <v>2013</v>
      </c>
      <c r="B53" s="48" t="s">
        <v>107</v>
      </c>
      <c r="C53" s="49">
        <v>72558.025999999998</v>
      </c>
      <c r="D53" s="49">
        <v>90844.455000000002</v>
      </c>
      <c r="E53" s="49">
        <v>106723.235</v>
      </c>
      <c r="F53" s="49">
        <v>113262.235</v>
      </c>
      <c r="G53" s="49">
        <v>126939.52800000001</v>
      </c>
      <c r="H53" s="49">
        <v>171486.93799999999</v>
      </c>
      <c r="I53" s="49">
        <v>99144.585000000006</v>
      </c>
      <c r="J53" s="49">
        <v>90827.187000000005</v>
      </c>
      <c r="K53" s="49">
        <v>114505.41800000001</v>
      </c>
      <c r="L53" s="49">
        <v>129968.928</v>
      </c>
      <c r="M53" s="49">
        <v>109259.065</v>
      </c>
      <c r="N53" s="49">
        <v>163409.96</v>
      </c>
      <c r="O53" s="50">
        <f t="shared" si="1"/>
        <v>1388929.56</v>
      </c>
    </row>
    <row r="54" spans="1:15" ht="13.8" x14ac:dyDescent="0.25">
      <c r="A54" s="43">
        <v>2014</v>
      </c>
      <c r="B54" s="48" t="s">
        <v>123</v>
      </c>
      <c r="C54" s="49">
        <v>329794.63900000002</v>
      </c>
      <c r="D54" s="49">
        <v>355785.22399999999</v>
      </c>
      <c r="E54" s="49">
        <v>399128.90500000003</v>
      </c>
      <c r="F54" s="49">
        <v>393830.61200000002</v>
      </c>
      <c r="G54" s="49">
        <v>411025.42200000002</v>
      </c>
      <c r="H54" s="49">
        <v>376167.88</v>
      </c>
      <c r="I54" s="49">
        <v>391790.43300000002</v>
      </c>
      <c r="J54" s="49">
        <v>329071.09499999997</v>
      </c>
      <c r="K54" s="49">
        <v>381387.147</v>
      </c>
      <c r="L54" s="49"/>
      <c r="M54" s="49"/>
      <c r="N54" s="49"/>
      <c r="O54" s="50">
        <f t="shared" si="1"/>
        <v>3367981.3569999998</v>
      </c>
    </row>
    <row r="55" spans="1:15" ht="13.8" x14ac:dyDescent="0.25">
      <c r="A55" s="47">
        <v>2013</v>
      </c>
      <c r="B55" s="48" t="s">
        <v>123</v>
      </c>
      <c r="C55" s="49">
        <v>275661.76899999997</v>
      </c>
      <c r="D55" s="49">
        <v>301532.522</v>
      </c>
      <c r="E55" s="49">
        <v>348675.75300000003</v>
      </c>
      <c r="F55" s="49">
        <v>357872.46</v>
      </c>
      <c r="G55" s="49">
        <v>379190.42099999997</v>
      </c>
      <c r="H55" s="49">
        <v>335219.63699999999</v>
      </c>
      <c r="I55" s="49">
        <v>364870.49099999998</v>
      </c>
      <c r="J55" s="49">
        <v>311599.05900000001</v>
      </c>
      <c r="K55" s="49">
        <v>382215.22100000002</v>
      </c>
      <c r="L55" s="49">
        <v>362202.20699999999</v>
      </c>
      <c r="M55" s="49">
        <v>419098.26</v>
      </c>
      <c r="N55" s="49">
        <v>361065.04800000001</v>
      </c>
      <c r="O55" s="50">
        <f t="shared" si="1"/>
        <v>4199202.8480000002</v>
      </c>
    </row>
    <row r="56" spans="1:15" ht="13.8" x14ac:dyDescent="0.25">
      <c r="A56" s="43">
        <v>2014</v>
      </c>
      <c r="B56" s="48" t="s">
        <v>108</v>
      </c>
      <c r="C56" s="49">
        <v>6960.5619999999999</v>
      </c>
      <c r="D56" s="49">
        <v>8786.9979999999996</v>
      </c>
      <c r="E56" s="49">
        <v>11183.547</v>
      </c>
      <c r="F56" s="49">
        <v>12030.722</v>
      </c>
      <c r="G56" s="49">
        <v>10637.995999999999</v>
      </c>
      <c r="H56" s="49">
        <v>11474.965</v>
      </c>
      <c r="I56" s="49">
        <v>8117.799</v>
      </c>
      <c r="J56" s="49">
        <v>7804.0889999999999</v>
      </c>
      <c r="K56" s="49">
        <v>8992.0930000000008</v>
      </c>
      <c r="L56" s="49"/>
      <c r="M56" s="49"/>
      <c r="N56" s="49"/>
      <c r="O56" s="50">
        <f t="shared" si="1"/>
        <v>85988.770999999979</v>
      </c>
    </row>
    <row r="57" spans="1:15" ht="13.8" x14ac:dyDescent="0.25">
      <c r="A57" s="47">
        <v>2013</v>
      </c>
      <c r="B57" s="48" t="s">
        <v>108</v>
      </c>
      <c r="C57" s="49">
        <v>7044.6189999999997</v>
      </c>
      <c r="D57" s="49">
        <v>8773.3520000000008</v>
      </c>
      <c r="E57" s="49">
        <v>12118.888999999999</v>
      </c>
      <c r="F57" s="49">
        <v>10183.082</v>
      </c>
      <c r="G57" s="49">
        <v>12735.623</v>
      </c>
      <c r="H57" s="49">
        <v>8132.8059999999996</v>
      </c>
      <c r="I57" s="49">
        <v>8637.2070000000003</v>
      </c>
      <c r="J57" s="49">
        <v>6385.5060000000003</v>
      </c>
      <c r="K57" s="49">
        <v>8618.6049999999996</v>
      </c>
      <c r="L57" s="49">
        <v>6550.1279999999997</v>
      </c>
      <c r="M57" s="49">
        <v>7000.6019999999999</v>
      </c>
      <c r="N57" s="49">
        <v>8463.9419999999991</v>
      </c>
      <c r="O57" s="50">
        <f t="shared" si="1"/>
        <v>104644.36099999998</v>
      </c>
    </row>
    <row r="58" spans="1:15" ht="13.8" x14ac:dyDescent="0.25">
      <c r="A58" s="43">
        <v>2014</v>
      </c>
      <c r="B58" s="44" t="s">
        <v>34</v>
      </c>
      <c r="C58" s="52">
        <v>401008.86200000002</v>
      </c>
      <c r="D58" s="52">
        <v>327055.84600000002</v>
      </c>
      <c r="E58" s="52">
        <v>363215.163</v>
      </c>
      <c r="F58" s="52">
        <v>412248.36300000001</v>
      </c>
      <c r="G58" s="52">
        <v>465296.60600000003</v>
      </c>
      <c r="H58" s="52">
        <v>404100.02100000001</v>
      </c>
      <c r="I58" s="52">
        <v>404886.326</v>
      </c>
      <c r="J58" s="52">
        <v>382299.65399999998</v>
      </c>
      <c r="K58" s="52">
        <v>387553.424</v>
      </c>
      <c r="L58" s="52"/>
      <c r="M58" s="52"/>
      <c r="N58" s="52"/>
      <c r="O58" s="50">
        <f t="shared" si="1"/>
        <v>3547664.2650000006</v>
      </c>
    </row>
    <row r="59" spans="1:15" ht="13.8" x14ac:dyDescent="0.25">
      <c r="A59" s="47">
        <v>2013</v>
      </c>
      <c r="B59" s="44" t="s">
        <v>34</v>
      </c>
      <c r="C59" s="52">
        <v>394546.73300000001</v>
      </c>
      <c r="D59" s="52">
        <v>398684.74200000003</v>
      </c>
      <c r="E59" s="52">
        <v>369661.43300000002</v>
      </c>
      <c r="F59" s="52">
        <v>401154.97700000001</v>
      </c>
      <c r="G59" s="52">
        <v>507825.64299999998</v>
      </c>
      <c r="H59" s="52">
        <v>431230.647</v>
      </c>
      <c r="I59" s="52">
        <v>445448.03200000001</v>
      </c>
      <c r="J59" s="52">
        <v>400043.06199999998</v>
      </c>
      <c r="K59" s="52">
        <v>441657.783</v>
      </c>
      <c r="L59" s="52">
        <v>384744.09899999999</v>
      </c>
      <c r="M59" s="52">
        <v>439724.03399999999</v>
      </c>
      <c r="N59" s="52">
        <v>420131.96299999999</v>
      </c>
      <c r="O59" s="50">
        <f t="shared" si="1"/>
        <v>5034853.148</v>
      </c>
    </row>
    <row r="60" spans="1:15" ht="13.8" x14ac:dyDescent="0.25">
      <c r="A60" s="43">
        <v>2014</v>
      </c>
      <c r="B60" s="48" t="s">
        <v>109</v>
      </c>
      <c r="C60" s="49">
        <v>401008.86200000002</v>
      </c>
      <c r="D60" s="49">
        <v>327055.84600000002</v>
      </c>
      <c r="E60" s="49">
        <v>363215.163</v>
      </c>
      <c r="F60" s="49">
        <v>412248.36300000001</v>
      </c>
      <c r="G60" s="49">
        <v>465296.60600000003</v>
      </c>
      <c r="H60" s="49">
        <v>404100.02100000001</v>
      </c>
      <c r="I60" s="49">
        <v>404886.326</v>
      </c>
      <c r="J60" s="49">
        <v>382299.65399999998</v>
      </c>
      <c r="K60" s="49">
        <v>387553.424</v>
      </c>
      <c r="L60" s="49"/>
      <c r="M60" s="49"/>
      <c r="N60" s="49"/>
      <c r="O60" s="50">
        <f t="shared" si="1"/>
        <v>3547664.2650000006</v>
      </c>
    </row>
    <row r="61" spans="1:15" ht="13.8" x14ac:dyDescent="0.25">
      <c r="A61" s="47">
        <v>2013</v>
      </c>
      <c r="B61" s="48" t="s">
        <v>109</v>
      </c>
      <c r="C61" s="49">
        <v>394546.73300000001</v>
      </c>
      <c r="D61" s="49">
        <v>398684.74200000003</v>
      </c>
      <c r="E61" s="49">
        <v>369661.43300000002</v>
      </c>
      <c r="F61" s="49">
        <v>401154.97700000001</v>
      </c>
      <c r="G61" s="49">
        <v>507825.64299999998</v>
      </c>
      <c r="H61" s="49">
        <v>431230.647</v>
      </c>
      <c r="I61" s="49">
        <v>445448.03200000001</v>
      </c>
      <c r="J61" s="49">
        <v>400043.06199999998</v>
      </c>
      <c r="K61" s="49">
        <v>441657.783</v>
      </c>
      <c r="L61" s="49">
        <v>384744.09899999999</v>
      </c>
      <c r="M61" s="49">
        <v>439724.03399999999</v>
      </c>
      <c r="N61" s="49">
        <v>420131.96299999999</v>
      </c>
      <c r="O61" s="50">
        <f t="shared" si="1"/>
        <v>5034853.148</v>
      </c>
    </row>
    <row r="62" spans="1:15" ht="14.4" thickBot="1" x14ac:dyDescent="0.3">
      <c r="A62" s="47"/>
      <c r="B62" s="48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50"/>
    </row>
    <row r="63" spans="1:15" s="56" customFormat="1" ht="15" customHeight="1" thickBot="1" x14ac:dyDescent="0.3">
      <c r="A63" s="47">
        <v>2002</v>
      </c>
      <c r="B63" s="53" t="s">
        <v>44</v>
      </c>
      <c r="C63" s="54">
        <v>2607319.6610000003</v>
      </c>
      <c r="D63" s="54">
        <v>2383772.9540000013</v>
      </c>
      <c r="E63" s="54">
        <v>2918943.5210000011</v>
      </c>
      <c r="F63" s="54">
        <v>2742857.9220000007</v>
      </c>
      <c r="G63" s="54">
        <v>3000325.2429999989</v>
      </c>
      <c r="H63" s="54">
        <v>2770693.8810000005</v>
      </c>
      <c r="I63" s="54">
        <v>3103851.8620000011</v>
      </c>
      <c r="J63" s="54">
        <v>2975888.9740000009</v>
      </c>
      <c r="K63" s="54">
        <v>3218206.861000001</v>
      </c>
      <c r="L63" s="54">
        <v>3501128.02</v>
      </c>
      <c r="M63" s="54">
        <v>3593604.8959999993</v>
      </c>
      <c r="N63" s="54">
        <v>3242495.2339999988</v>
      </c>
      <c r="O63" s="55">
        <f t="shared" si="1"/>
        <v>36059089.028999999</v>
      </c>
    </row>
    <row r="64" spans="1:15" s="56" customFormat="1" ht="15" customHeight="1" thickBot="1" x14ac:dyDescent="0.3">
      <c r="A64" s="47">
        <v>2003</v>
      </c>
      <c r="B64" s="53" t="s">
        <v>44</v>
      </c>
      <c r="C64" s="54">
        <v>3533705.5820000004</v>
      </c>
      <c r="D64" s="54">
        <v>2923460.39</v>
      </c>
      <c r="E64" s="54">
        <v>3908255.9910000004</v>
      </c>
      <c r="F64" s="54">
        <v>3662183.4490000019</v>
      </c>
      <c r="G64" s="54">
        <v>3860471.3</v>
      </c>
      <c r="H64" s="54">
        <v>3796113.5220000003</v>
      </c>
      <c r="I64" s="54">
        <v>4236114.2640000004</v>
      </c>
      <c r="J64" s="54">
        <v>3828726.17</v>
      </c>
      <c r="K64" s="54">
        <v>4114677.5230000005</v>
      </c>
      <c r="L64" s="54">
        <v>4824388.2590000024</v>
      </c>
      <c r="M64" s="54">
        <v>3969697.458000001</v>
      </c>
      <c r="N64" s="54">
        <v>4595042.3939999985</v>
      </c>
      <c r="O64" s="55">
        <f t="shared" si="1"/>
        <v>47252836.302000016</v>
      </c>
    </row>
    <row r="65" spans="1:15" s="56" customFormat="1" ht="15" customHeight="1" thickBot="1" x14ac:dyDescent="0.3">
      <c r="A65" s="47">
        <v>2004</v>
      </c>
      <c r="B65" s="53" t="s">
        <v>44</v>
      </c>
      <c r="C65" s="54">
        <v>4619660.84</v>
      </c>
      <c r="D65" s="54">
        <v>3664503.0430000005</v>
      </c>
      <c r="E65" s="54">
        <v>5218042.1769999983</v>
      </c>
      <c r="F65" s="54">
        <v>5072462.9939999972</v>
      </c>
      <c r="G65" s="54">
        <v>5170061.6049999986</v>
      </c>
      <c r="H65" s="54">
        <v>5284383.2859999994</v>
      </c>
      <c r="I65" s="54">
        <v>5632138.7980000004</v>
      </c>
      <c r="J65" s="54">
        <v>4707491.2839999991</v>
      </c>
      <c r="K65" s="54">
        <v>5656283.5209999988</v>
      </c>
      <c r="L65" s="54">
        <v>5867342.1210000003</v>
      </c>
      <c r="M65" s="54">
        <v>5733908.9759999998</v>
      </c>
      <c r="N65" s="54">
        <v>6540874.1749999989</v>
      </c>
      <c r="O65" s="55">
        <f t="shared" si="1"/>
        <v>63167152.819999993</v>
      </c>
    </row>
    <row r="66" spans="1:15" s="56" customFormat="1" ht="15" customHeight="1" thickBot="1" x14ac:dyDescent="0.3">
      <c r="A66" s="47">
        <v>2005</v>
      </c>
      <c r="B66" s="53" t="s">
        <v>44</v>
      </c>
      <c r="C66" s="54">
        <v>4997279.7240000004</v>
      </c>
      <c r="D66" s="54">
        <v>5651741.2519999975</v>
      </c>
      <c r="E66" s="54">
        <v>6591859.2179999994</v>
      </c>
      <c r="F66" s="54">
        <v>6128131.8779999986</v>
      </c>
      <c r="G66" s="54">
        <v>5977226.2170000002</v>
      </c>
      <c r="H66" s="54">
        <v>6038534.3669999996</v>
      </c>
      <c r="I66" s="54">
        <v>5763466.3530000011</v>
      </c>
      <c r="J66" s="54">
        <v>5552867.2119999984</v>
      </c>
      <c r="K66" s="54">
        <v>6814268.9409999987</v>
      </c>
      <c r="L66" s="54">
        <v>6772178.5690000001</v>
      </c>
      <c r="M66" s="54">
        <v>5942575.7820000006</v>
      </c>
      <c r="N66" s="54">
        <v>7246278.6300000018</v>
      </c>
      <c r="O66" s="55">
        <f t="shared" si="1"/>
        <v>73476408.142999992</v>
      </c>
    </row>
    <row r="67" spans="1:15" s="56" customFormat="1" ht="15" customHeight="1" thickBot="1" x14ac:dyDescent="0.3">
      <c r="A67" s="47">
        <v>2006</v>
      </c>
      <c r="B67" s="53" t="s">
        <v>44</v>
      </c>
      <c r="C67" s="54">
        <v>5133048.8809999982</v>
      </c>
      <c r="D67" s="54">
        <v>6058251.2790000001</v>
      </c>
      <c r="E67" s="54">
        <v>7411101.6589999972</v>
      </c>
      <c r="F67" s="54">
        <v>6456090.2610000009</v>
      </c>
      <c r="G67" s="54">
        <v>7041543.2469999986</v>
      </c>
      <c r="H67" s="54">
        <v>7815434.6219999995</v>
      </c>
      <c r="I67" s="54">
        <v>7067411.4789999994</v>
      </c>
      <c r="J67" s="54">
        <v>6811202.4100000011</v>
      </c>
      <c r="K67" s="54">
        <v>7606551.0949999997</v>
      </c>
      <c r="L67" s="54">
        <v>6888812.5490000006</v>
      </c>
      <c r="M67" s="54">
        <v>8641474.5560000036</v>
      </c>
      <c r="N67" s="54">
        <v>8603753.4799999986</v>
      </c>
      <c r="O67" s="55">
        <f t="shared" ref="O67:O75" si="2">SUM(C67:N67)</f>
        <v>85534675.518000007</v>
      </c>
    </row>
    <row r="68" spans="1:15" s="56" customFormat="1" ht="15" customHeight="1" thickBot="1" x14ac:dyDescent="0.3">
      <c r="A68" s="47">
        <v>2007</v>
      </c>
      <c r="B68" s="53" t="s">
        <v>44</v>
      </c>
      <c r="C68" s="54">
        <v>6564559.7930000005</v>
      </c>
      <c r="D68" s="54">
        <v>7656951.608</v>
      </c>
      <c r="E68" s="54">
        <v>8957851.6210000049</v>
      </c>
      <c r="F68" s="54">
        <v>8313312.004999998</v>
      </c>
      <c r="G68" s="54">
        <v>9147620.0420000013</v>
      </c>
      <c r="H68" s="54">
        <v>8980247.4370000008</v>
      </c>
      <c r="I68" s="54">
        <v>8937741.5910000019</v>
      </c>
      <c r="J68" s="54">
        <v>8736689.092000002</v>
      </c>
      <c r="K68" s="54">
        <v>9038743.8959999997</v>
      </c>
      <c r="L68" s="54">
        <v>9895216.6219999995</v>
      </c>
      <c r="M68" s="54">
        <v>11318798.219999997</v>
      </c>
      <c r="N68" s="54">
        <v>9724017.9770000037</v>
      </c>
      <c r="O68" s="55">
        <f t="shared" si="2"/>
        <v>107271749.904</v>
      </c>
    </row>
    <row r="69" spans="1:15" s="56" customFormat="1" ht="15" customHeight="1" thickBot="1" x14ac:dyDescent="0.3">
      <c r="A69" s="47">
        <v>2008</v>
      </c>
      <c r="B69" s="53" t="s">
        <v>44</v>
      </c>
      <c r="C69" s="54">
        <v>10632207.040999999</v>
      </c>
      <c r="D69" s="54">
        <v>11077899.120000005</v>
      </c>
      <c r="E69" s="54">
        <v>11428587.234000001</v>
      </c>
      <c r="F69" s="54">
        <v>11363963.502999999</v>
      </c>
      <c r="G69" s="54">
        <v>12477968.699999999</v>
      </c>
      <c r="H69" s="54">
        <v>11770634.384000003</v>
      </c>
      <c r="I69" s="54">
        <v>12595426.862999996</v>
      </c>
      <c r="J69" s="54">
        <v>11046830.085999999</v>
      </c>
      <c r="K69" s="54">
        <v>12793148.033999996</v>
      </c>
      <c r="L69" s="54">
        <v>9722708.7899999991</v>
      </c>
      <c r="M69" s="54">
        <v>9395872.8970000036</v>
      </c>
      <c r="N69" s="54">
        <v>7721948.9740000013</v>
      </c>
      <c r="O69" s="55">
        <f t="shared" si="2"/>
        <v>132027195.626</v>
      </c>
    </row>
    <row r="70" spans="1:15" s="56" customFormat="1" ht="15" customHeight="1" thickBot="1" x14ac:dyDescent="0.3">
      <c r="A70" s="47">
        <v>2009</v>
      </c>
      <c r="B70" s="53" t="s">
        <v>44</v>
      </c>
      <c r="C70" s="54">
        <v>7884493.5240000021</v>
      </c>
      <c r="D70" s="54">
        <v>8435115.8340000007</v>
      </c>
      <c r="E70" s="54">
        <v>8155485.0810000002</v>
      </c>
      <c r="F70" s="54">
        <v>7561696.282999998</v>
      </c>
      <c r="G70" s="54">
        <v>7346407.5280000027</v>
      </c>
      <c r="H70" s="54">
        <v>8329692.782999998</v>
      </c>
      <c r="I70" s="54">
        <v>9055733.6709999945</v>
      </c>
      <c r="J70" s="54">
        <v>7839908.8419999983</v>
      </c>
      <c r="K70" s="54">
        <v>8480708.3870000001</v>
      </c>
      <c r="L70" s="54">
        <v>10095768.030000005</v>
      </c>
      <c r="M70" s="54">
        <v>8903010.773</v>
      </c>
      <c r="N70" s="54">
        <v>10054591.867000001</v>
      </c>
      <c r="O70" s="55">
        <f t="shared" si="2"/>
        <v>102142612.603</v>
      </c>
    </row>
    <row r="71" spans="1:15" s="56" customFormat="1" ht="15" customHeight="1" thickBot="1" x14ac:dyDescent="0.3">
      <c r="A71" s="47">
        <v>2010</v>
      </c>
      <c r="B71" s="53" t="s">
        <v>44</v>
      </c>
      <c r="C71" s="54">
        <v>7828748.0580000002</v>
      </c>
      <c r="D71" s="54">
        <v>8263237.8140000002</v>
      </c>
      <c r="E71" s="54">
        <v>9886488.1710000001</v>
      </c>
      <c r="F71" s="54">
        <v>9396006.6539999992</v>
      </c>
      <c r="G71" s="54">
        <v>9799958.1170000006</v>
      </c>
      <c r="H71" s="54">
        <v>9542907.6439999994</v>
      </c>
      <c r="I71" s="54">
        <v>9564682.5449999999</v>
      </c>
      <c r="J71" s="54">
        <v>8523451.9729999993</v>
      </c>
      <c r="K71" s="54">
        <v>8909230.5209999997</v>
      </c>
      <c r="L71" s="54">
        <v>10963586.27</v>
      </c>
      <c r="M71" s="54">
        <v>9382369.7180000003</v>
      </c>
      <c r="N71" s="54">
        <v>11822551.698999999</v>
      </c>
      <c r="O71" s="55">
        <f t="shared" si="2"/>
        <v>113883219.18399999</v>
      </c>
    </row>
    <row r="72" spans="1:15" s="56" customFormat="1" ht="15" customHeight="1" thickBot="1" x14ac:dyDescent="0.3">
      <c r="A72" s="47">
        <v>2011</v>
      </c>
      <c r="B72" s="53" t="s">
        <v>44</v>
      </c>
      <c r="C72" s="54">
        <v>9551084.6390000004</v>
      </c>
      <c r="D72" s="54">
        <v>10059126.307</v>
      </c>
      <c r="E72" s="54">
        <v>11811085.16</v>
      </c>
      <c r="F72" s="54">
        <v>11873269.447000001</v>
      </c>
      <c r="G72" s="54">
        <v>10943364.372</v>
      </c>
      <c r="H72" s="54">
        <v>11349953.558</v>
      </c>
      <c r="I72" s="54">
        <v>11860004.271</v>
      </c>
      <c r="J72" s="54">
        <v>11245124.657</v>
      </c>
      <c r="K72" s="54">
        <v>10750626.098999999</v>
      </c>
      <c r="L72" s="54">
        <v>11907219.297</v>
      </c>
      <c r="M72" s="54">
        <v>11078524.743000001</v>
      </c>
      <c r="N72" s="54">
        <v>12477486.279999999</v>
      </c>
      <c r="O72" s="55">
        <f t="shared" si="2"/>
        <v>134906868.83000001</v>
      </c>
    </row>
    <row r="73" spans="1:15" ht="13.8" thickBot="1" x14ac:dyDescent="0.3">
      <c r="A73" s="47">
        <v>2012</v>
      </c>
      <c r="B73" s="53" t="s">
        <v>44</v>
      </c>
      <c r="C73" s="54">
        <v>10348187.165999999</v>
      </c>
      <c r="D73" s="54">
        <v>11748000.124</v>
      </c>
      <c r="E73" s="54">
        <v>13208572.977</v>
      </c>
      <c r="F73" s="54">
        <v>12630226.718</v>
      </c>
      <c r="G73" s="54">
        <v>13131530.960999999</v>
      </c>
      <c r="H73" s="54">
        <v>13231198.687999999</v>
      </c>
      <c r="I73" s="54">
        <v>12830675.307</v>
      </c>
      <c r="J73" s="54">
        <v>12831394.572000001</v>
      </c>
      <c r="K73" s="54">
        <v>12952651.721999999</v>
      </c>
      <c r="L73" s="54">
        <v>13190769.654999999</v>
      </c>
      <c r="M73" s="54">
        <v>13753052.493000001</v>
      </c>
      <c r="N73" s="54">
        <v>12605476.173</v>
      </c>
      <c r="O73" s="55">
        <f t="shared" si="2"/>
        <v>152461736.55599999</v>
      </c>
    </row>
    <row r="74" spans="1:15" ht="13.8" thickBot="1" x14ac:dyDescent="0.3">
      <c r="A74" s="47">
        <v>2013</v>
      </c>
      <c r="B74" s="57" t="s">
        <v>44</v>
      </c>
      <c r="C74" s="54">
        <v>11481559</v>
      </c>
      <c r="D74" s="54">
        <v>12386204</v>
      </c>
      <c r="E74" s="54">
        <v>13122243</v>
      </c>
      <c r="F74" s="54">
        <v>12468957</v>
      </c>
      <c r="G74" s="54">
        <v>13276668</v>
      </c>
      <c r="H74" s="54">
        <v>12393547</v>
      </c>
      <c r="I74" s="54">
        <v>13060662</v>
      </c>
      <c r="J74" s="54">
        <v>11116764</v>
      </c>
      <c r="K74" s="54">
        <v>13059044</v>
      </c>
      <c r="L74" s="54">
        <v>12054431</v>
      </c>
      <c r="M74" s="54">
        <v>14196127</v>
      </c>
      <c r="N74" s="54">
        <v>13180277</v>
      </c>
      <c r="O74" s="59">
        <f t="shared" si="2"/>
        <v>151796483</v>
      </c>
    </row>
    <row r="75" spans="1:15" ht="13.8" thickBot="1" x14ac:dyDescent="0.3">
      <c r="A75" s="47">
        <v>2014</v>
      </c>
      <c r="B75" s="57" t="s">
        <v>44</v>
      </c>
      <c r="C75" s="54">
        <v>12402128.583000002</v>
      </c>
      <c r="D75" s="54">
        <v>13055344.462999996</v>
      </c>
      <c r="E75" s="54">
        <v>14683102.353000006</v>
      </c>
      <c r="F75" s="54">
        <v>13376565.498000002</v>
      </c>
      <c r="G75" s="54">
        <v>13706359.808999998</v>
      </c>
      <c r="H75" s="54">
        <v>12899613.049999995</v>
      </c>
      <c r="I75" s="54">
        <v>13367641.855000004</v>
      </c>
      <c r="J75" s="54">
        <v>11439750.527000004</v>
      </c>
      <c r="K75" s="54">
        <v>13294624.888</v>
      </c>
      <c r="L75" s="54"/>
      <c r="M75" s="58"/>
      <c r="N75" s="58"/>
      <c r="O75" s="59">
        <f t="shared" si="2"/>
        <v>118225131.02600001</v>
      </c>
    </row>
    <row r="76" spans="1:15" x14ac:dyDescent="0.25">
      <c r="B76" s="60" t="s">
        <v>110</v>
      </c>
    </row>
    <row r="78" spans="1:15" x14ac:dyDescent="0.25">
      <c r="C78" s="63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SEKTÖR (U S D)</vt:lpstr>
      <vt:lpstr>Seçilmiş İstatistikler</vt:lpstr>
      <vt:lpstr>SEKTÖR (TL)</vt:lpstr>
      <vt:lpstr>USDvsTL</vt:lpstr>
      <vt:lpstr>GEN.SEK.</vt:lpstr>
      <vt:lpstr>Toplam İhracat Grafik</vt:lpstr>
      <vt:lpstr>ÜLKE</vt:lpstr>
      <vt:lpstr>KARŞL.</vt:lpstr>
      <vt:lpstr>SEKT1</vt:lpstr>
      <vt:lpstr>SEKT2 </vt:lpstr>
      <vt:lpstr>SEKT3 </vt:lpstr>
      <vt:lpstr>SEKT4 </vt:lpstr>
      <vt:lpstr>SEKT5 </vt:lpstr>
      <vt:lpstr>2002-2014 AYLIK İHR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gokhanezgin</cp:lastModifiedBy>
  <cp:lastPrinted>2014-10-01T03:55:19Z</cp:lastPrinted>
  <dcterms:created xsi:type="dcterms:W3CDTF">2013-08-01T04:41:02Z</dcterms:created>
  <dcterms:modified xsi:type="dcterms:W3CDTF">2014-10-01T05:29:04Z</dcterms:modified>
</cp:coreProperties>
</file>