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9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0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1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tim-fsvr01\SHARE\EKONOMIK ARASTIRMALAR\SUBE\Ihracat Rakam Açıklama Dosyaları\2026\202606 - Haziran\dağıtım\tam\"/>
    </mc:Choice>
  </mc:AlternateContent>
  <xr:revisionPtr revIDLastSave="0" documentId="13_ncr:1_{33E40367-A657-4891-8784-494C0B7094C8}" xr6:coauthVersionLast="47" xr6:coauthVersionMax="47" xr10:uidLastSave="{00000000-0000-0000-0000-000000000000}"/>
  <bookViews>
    <workbookView xWindow="28680" yWindow="-120" windowWidth="29040" windowHeight="15720" tabRatio="900" xr2:uid="{00000000-000D-0000-FFFF-FFFF00000000}"/>
  </bookViews>
  <sheets>
    <sheet name="SEKTOR_USD" sheetId="1" r:id="rId1"/>
    <sheet name="SECILMIS_ISTATISTIK" sheetId="14" r:id="rId2"/>
    <sheet name="SEKTOR_TL" sheetId="2" r:id="rId3"/>
    <sheet name="USDvsTL" sheetId="3" r:id="rId4"/>
    <sheet name="GEN_SEK" sheetId="4" r:id="rId5"/>
    <sheet name="Toplam İhracat  bar gra" sheetId="15" r:id="rId6"/>
    <sheet name="ULKE" sheetId="23" r:id="rId7"/>
    <sheet name="KARŞL." sheetId="16" r:id="rId8"/>
    <sheet name="SEKT1" sheetId="17" r:id="rId9"/>
    <sheet name="SEKT2 " sheetId="18" r:id="rId10"/>
    <sheet name="SEKT3 " sheetId="19" r:id="rId11"/>
    <sheet name="SEKT4 " sheetId="20" r:id="rId12"/>
    <sheet name="SEKT5 " sheetId="21" r:id="rId13"/>
    <sheet name="2002_2020_AYLIK_IHR" sheetId="22" r:id="rId14"/>
  </sheets>
  <definedNames>
    <definedName name="_xlnm._FilterDatabase" localSheetId="13" hidden="1">'2002_2020_AYLIK_IHR'!$A$1:$O$84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5" i="22" l="1"/>
  <c r="N25" i="22"/>
  <c r="M25" i="22"/>
  <c r="L25" i="22"/>
  <c r="K25" i="22"/>
  <c r="J25" i="22"/>
  <c r="I25" i="22"/>
  <c r="H25" i="22"/>
  <c r="G25" i="22"/>
  <c r="F25" i="22"/>
  <c r="E25" i="22"/>
  <c r="D25" i="22"/>
  <c r="C25" i="22"/>
  <c r="O24" i="22"/>
  <c r="H24" i="22"/>
  <c r="G24" i="22"/>
  <c r="F24" i="22"/>
  <c r="E24" i="22"/>
  <c r="D24" i="22"/>
  <c r="C24" i="22"/>
  <c r="M45" i="1" l="1"/>
  <c r="L45" i="1"/>
  <c r="I45" i="1"/>
  <c r="H45" i="1"/>
  <c r="E45" i="1"/>
  <c r="D45" i="1"/>
  <c r="K29" i="1"/>
  <c r="J29" i="1"/>
  <c r="G29" i="1"/>
  <c r="F29" i="1"/>
  <c r="C29" i="1"/>
  <c r="B29" i="1"/>
  <c r="O84" i="22"/>
  <c r="O83" i="22" l="1"/>
  <c r="O82" i="22" l="1"/>
  <c r="C23" i="4" l="1"/>
  <c r="O81" i="22" l="1"/>
  <c r="O80" i="22" l="1"/>
  <c r="L22" i="4" l="1"/>
  <c r="K23" i="4"/>
  <c r="M22" i="4" s="1"/>
  <c r="J23" i="4"/>
  <c r="G23" i="4"/>
  <c r="I22" i="4" s="1"/>
  <c r="F23" i="4"/>
  <c r="H22" i="4"/>
  <c r="E22" i="4"/>
  <c r="D22" i="4"/>
  <c r="B23" i="4"/>
  <c r="O78" i="22" l="1"/>
  <c r="O79" i="22"/>
  <c r="D91" i="14"/>
  <c r="D90" i="14"/>
  <c r="D89" i="14"/>
  <c r="D88" i="14"/>
  <c r="D87" i="14"/>
  <c r="D86" i="14"/>
  <c r="D85" i="14"/>
  <c r="D84" i="14"/>
  <c r="D83" i="14"/>
  <c r="D82" i="14"/>
  <c r="D76" i="14"/>
  <c r="D75" i="14"/>
  <c r="D74" i="14"/>
  <c r="D73" i="14"/>
  <c r="D72" i="14"/>
  <c r="D71" i="14"/>
  <c r="D70" i="14"/>
  <c r="D69" i="14"/>
  <c r="D68" i="14"/>
  <c r="D67" i="14"/>
  <c r="D61" i="14"/>
  <c r="D60" i="14"/>
  <c r="D59" i="14"/>
  <c r="D58" i="14"/>
  <c r="D57" i="14"/>
  <c r="D56" i="14"/>
  <c r="D55" i="14"/>
  <c r="D54" i="14"/>
  <c r="D53" i="14"/>
  <c r="D52" i="14"/>
  <c r="D46" i="14"/>
  <c r="D45" i="14"/>
  <c r="D44" i="14"/>
  <c r="D43" i="14"/>
  <c r="D42" i="14"/>
  <c r="D41" i="14"/>
  <c r="D40" i="14"/>
  <c r="D39" i="14"/>
  <c r="D38" i="14"/>
  <c r="D37" i="14"/>
  <c r="D31" i="14"/>
  <c r="D30" i="14"/>
  <c r="D29" i="14"/>
  <c r="D28" i="14"/>
  <c r="D27" i="14"/>
  <c r="D26" i="14"/>
  <c r="D25" i="14"/>
  <c r="D24" i="14"/>
  <c r="D23" i="14"/>
  <c r="D22" i="14"/>
  <c r="D15" i="14"/>
  <c r="D14" i="14"/>
  <c r="D13" i="14"/>
  <c r="D12" i="14"/>
  <c r="D11" i="14"/>
  <c r="D10" i="14"/>
  <c r="D9" i="14"/>
  <c r="D8" i="14"/>
  <c r="D7" i="14"/>
  <c r="D6" i="14"/>
  <c r="O77" i="22"/>
  <c r="O76" i="22"/>
  <c r="O61" i="22"/>
  <c r="O62" i="22"/>
  <c r="O63" i="22"/>
  <c r="O64" i="22"/>
  <c r="O65" i="22"/>
  <c r="O66" i="22"/>
  <c r="O67" i="22"/>
  <c r="O68" i="22"/>
  <c r="O69" i="22"/>
  <c r="O70" i="22"/>
  <c r="O71" i="22"/>
  <c r="O72" i="22"/>
  <c r="O73" i="22"/>
  <c r="O74" i="22"/>
  <c r="O75" i="22"/>
  <c r="D57" i="22"/>
  <c r="E57" i="22"/>
  <c r="F57" i="22"/>
  <c r="G57" i="22"/>
  <c r="H57" i="22"/>
  <c r="I57" i="22"/>
  <c r="J57" i="22"/>
  <c r="K57" i="22"/>
  <c r="L57" i="22"/>
  <c r="M57" i="22"/>
  <c r="N57" i="22"/>
  <c r="C57" i="22"/>
  <c r="D56" i="22"/>
  <c r="E56" i="22"/>
  <c r="F56" i="22"/>
  <c r="G56" i="22"/>
  <c r="H56" i="22"/>
  <c r="C56" i="22"/>
  <c r="D3" i="22"/>
  <c r="E3" i="22"/>
  <c r="F3" i="22"/>
  <c r="G3" i="22"/>
  <c r="H3" i="22"/>
  <c r="I3" i="22"/>
  <c r="J3" i="22"/>
  <c r="K3" i="22"/>
  <c r="L3" i="22"/>
  <c r="M3" i="22"/>
  <c r="N3" i="22"/>
  <c r="C3" i="22"/>
  <c r="D2" i="22"/>
  <c r="E2" i="22"/>
  <c r="F2" i="22"/>
  <c r="G2" i="22"/>
  <c r="H2" i="22"/>
  <c r="C2" i="22"/>
  <c r="A42" i="2"/>
  <c r="A31" i="2"/>
  <c r="A32" i="2"/>
  <c r="A33" i="2"/>
  <c r="A34" i="2"/>
  <c r="A35" i="2"/>
  <c r="A36" i="2"/>
  <c r="A37" i="2"/>
  <c r="A38" i="2"/>
  <c r="A39" i="2"/>
  <c r="A40" i="2"/>
  <c r="A30" i="2"/>
  <c r="A28" i="2"/>
  <c r="A25" i="2"/>
  <c r="A26" i="2"/>
  <c r="A24" i="2"/>
  <c r="A21" i="2"/>
  <c r="A19" i="2"/>
  <c r="A11" i="2"/>
  <c r="A12" i="2"/>
  <c r="A13" i="2"/>
  <c r="A14" i="2"/>
  <c r="A15" i="2"/>
  <c r="A16" i="2"/>
  <c r="A17" i="2"/>
  <c r="A10" i="2"/>
  <c r="K42" i="2"/>
  <c r="K40" i="2"/>
  <c r="K39" i="2"/>
  <c r="K38" i="2"/>
  <c r="K37" i="2"/>
  <c r="K36" i="2"/>
  <c r="K35" i="2"/>
  <c r="K34" i="2"/>
  <c r="K33" i="2"/>
  <c r="K32" i="2"/>
  <c r="K31" i="2"/>
  <c r="K30" i="2"/>
  <c r="K28" i="2"/>
  <c r="K26" i="2"/>
  <c r="K25" i="2"/>
  <c r="K24" i="2"/>
  <c r="K21" i="2"/>
  <c r="K19" i="2"/>
  <c r="K17" i="2"/>
  <c r="K16" i="2"/>
  <c r="K15" i="2"/>
  <c r="K14" i="2"/>
  <c r="K13" i="2"/>
  <c r="K12" i="2"/>
  <c r="K11" i="2"/>
  <c r="K10" i="2"/>
  <c r="J42" i="2"/>
  <c r="J40" i="2"/>
  <c r="J39" i="2"/>
  <c r="J38" i="2"/>
  <c r="J37" i="2"/>
  <c r="J36" i="2"/>
  <c r="J35" i="2"/>
  <c r="J34" i="2"/>
  <c r="J33" i="2"/>
  <c r="J32" i="2"/>
  <c r="J31" i="2"/>
  <c r="J30" i="2"/>
  <c r="J28" i="2"/>
  <c r="J26" i="2"/>
  <c r="J25" i="2"/>
  <c r="J24" i="2"/>
  <c r="J21" i="2"/>
  <c r="J19" i="2"/>
  <c r="J17" i="2"/>
  <c r="J16" i="2"/>
  <c r="J15" i="2"/>
  <c r="J14" i="2"/>
  <c r="J13" i="2"/>
  <c r="J12" i="2"/>
  <c r="J11" i="2"/>
  <c r="J10" i="2"/>
  <c r="G42" i="2"/>
  <c r="G40" i="2"/>
  <c r="G39" i="2"/>
  <c r="G38" i="2"/>
  <c r="G37" i="2"/>
  <c r="G36" i="2"/>
  <c r="G35" i="2"/>
  <c r="G34" i="2"/>
  <c r="G33" i="2"/>
  <c r="G32" i="2"/>
  <c r="G31" i="2"/>
  <c r="G30" i="2"/>
  <c r="G28" i="2"/>
  <c r="G26" i="2"/>
  <c r="G25" i="2"/>
  <c r="G24" i="2"/>
  <c r="G21" i="2"/>
  <c r="G19" i="2"/>
  <c r="G17" i="2"/>
  <c r="G16" i="2"/>
  <c r="G15" i="2"/>
  <c r="G14" i="2"/>
  <c r="G13" i="2"/>
  <c r="G12" i="2"/>
  <c r="G11" i="2"/>
  <c r="G10" i="2"/>
  <c r="F42" i="2"/>
  <c r="H42" i="2" s="1"/>
  <c r="E42" i="3" s="1"/>
  <c r="F40" i="2"/>
  <c r="F39" i="2"/>
  <c r="H39" i="2" s="1"/>
  <c r="E39" i="3" s="1"/>
  <c r="F38" i="2"/>
  <c r="F37" i="2"/>
  <c r="F36" i="2"/>
  <c r="F35" i="2"/>
  <c r="F34" i="2"/>
  <c r="F33" i="2"/>
  <c r="F32" i="2"/>
  <c r="F31" i="2"/>
  <c r="F30" i="2"/>
  <c r="F28" i="2"/>
  <c r="F26" i="2"/>
  <c r="F25" i="2"/>
  <c r="F24" i="2"/>
  <c r="F21" i="2"/>
  <c r="H21" i="2" s="1"/>
  <c r="E21" i="3" s="1"/>
  <c r="F19" i="2"/>
  <c r="F17" i="2"/>
  <c r="F16" i="2"/>
  <c r="F15" i="2"/>
  <c r="F14" i="2"/>
  <c r="F13" i="2"/>
  <c r="F12" i="2"/>
  <c r="H12" i="2" s="1"/>
  <c r="E12" i="3" s="1"/>
  <c r="F11" i="2"/>
  <c r="H11" i="2" s="1"/>
  <c r="E11" i="3" s="1"/>
  <c r="F10" i="2"/>
  <c r="C42" i="2"/>
  <c r="C40" i="2"/>
  <c r="C39" i="2"/>
  <c r="C38" i="2"/>
  <c r="C37" i="2"/>
  <c r="C36" i="2"/>
  <c r="C35" i="2"/>
  <c r="C34" i="2"/>
  <c r="C33" i="2"/>
  <c r="C32" i="2"/>
  <c r="C31" i="2"/>
  <c r="C30" i="2"/>
  <c r="C28" i="2"/>
  <c r="C26" i="2"/>
  <c r="C25" i="2"/>
  <c r="C24" i="2"/>
  <c r="C21" i="2"/>
  <c r="C19" i="2"/>
  <c r="C17" i="2"/>
  <c r="C16" i="2"/>
  <c r="C15" i="2"/>
  <c r="C14" i="2"/>
  <c r="C13" i="2"/>
  <c r="C12" i="2"/>
  <c r="C11" i="2"/>
  <c r="C10" i="2"/>
  <c r="B42" i="2"/>
  <c r="B40" i="2"/>
  <c r="B39" i="2"/>
  <c r="B38" i="2"/>
  <c r="B37" i="2"/>
  <c r="B36" i="2"/>
  <c r="B35" i="2"/>
  <c r="B34" i="2"/>
  <c r="B33" i="2"/>
  <c r="B32" i="2"/>
  <c r="B31" i="2"/>
  <c r="B30" i="2"/>
  <c r="D30" i="2" s="1"/>
  <c r="C30" i="3" s="1"/>
  <c r="B28" i="2"/>
  <c r="B26" i="2"/>
  <c r="B25" i="2"/>
  <c r="B24" i="2"/>
  <c r="B21" i="2"/>
  <c r="B19" i="2"/>
  <c r="B17" i="2"/>
  <c r="B16" i="2"/>
  <c r="B15" i="2"/>
  <c r="B14" i="2"/>
  <c r="B13" i="2"/>
  <c r="B12" i="2"/>
  <c r="B11" i="2"/>
  <c r="B10" i="2"/>
  <c r="C7" i="2"/>
  <c r="B7" i="2"/>
  <c r="F6" i="2"/>
  <c r="B6" i="2"/>
  <c r="K41" i="1"/>
  <c r="J41" i="1"/>
  <c r="J41" i="2" s="1"/>
  <c r="G41" i="1"/>
  <c r="G41" i="2" s="1"/>
  <c r="F41" i="1"/>
  <c r="F41" i="2"/>
  <c r="C41" i="1"/>
  <c r="C41" i="2" s="1"/>
  <c r="B41" i="1"/>
  <c r="B41" i="2" s="1"/>
  <c r="K29" i="2"/>
  <c r="J29" i="2"/>
  <c r="G29" i="2"/>
  <c r="C29" i="2"/>
  <c r="B29" i="2"/>
  <c r="K27" i="1"/>
  <c r="J27" i="1"/>
  <c r="G27" i="1"/>
  <c r="G27" i="2" s="1"/>
  <c r="F27" i="1"/>
  <c r="F27" i="2" s="1"/>
  <c r="C27" i="1"/>
  <c r="B27" i="1"/>
  <c r="B27" i="2" s="1"/>
  <c r="K23" i="1"/>
  <c r="J23" i="1"/>
  <c r="J23" i="2"/>
  <c r="G23" i="1"/>
  <c r="F23" i="1"/>
  <c r="F23" i="2" s="1"/>
  <c r="C23" i="1"/>
  <c r="C23" i="2" s="1"/>
  <c r="B23" i="1"/>
  <c r="K20" i="1"/>
  <c r="K20" i="2" s="1"/>
  <c r="J20" i="1"/>
  <c r="G20" i="1"/>
  <c r="G20" i="2" s="1"/>
  <c r="F20" i="1"/>
  <c r="F20" i="2" s="1"/>
  <c r="C20" i="1"/>
  <c r="C20" i="2" s="1"/>
  <c r="B20" i="1"/>
  <c r="B20" i="2" s="1"/>
  <c r="K18" i="1"/>
  <c r="K18" i="2" s="1"/>
  <c r="J18" i="1"/>
  <c r="J18" i="2" s="1"/>
  <c r="G18" i="1"/>
  <c r="F18" i="1"/>
  <c r="F18" i="2" s="1"/>
  <c r="C18" i="1"/>
  <c r="C18" i="2" s="1"/>
  <c r="B18" i="1"/>
  <c r="B18" i="2" s="1"/>
  <c r="K9" i="1"/>
  <c r="K9" i="2" s="1"/>
  <c r="J9" i="1"/>
  <c r="G9" i="1"/>
  <c r="G9" i="2" s="1"/>
  <c r="F9" i="1"/>
  <c r="C9" i="1"/>
  <c r="C9" i="2" s="1"/>
  <c r="B9" i="1"/>
  <c r="B9" i="2" s="1"/>
  <c r="K41" i="2"/>
  <c r="H23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3" i="4"/>
  <c r="M23" i="4"/>
  <c r="L23" i="4"/>
  <c r="M21" i="4"/>
  <c r="L21" i="4"/>
  <c r="M20" i="4"/>
  <c r="L20" i="4"/>
  <c r="M19" i="4"/>
  <c r="L19" i="4"/>
  <c r="M18" i="4"/>
  <c r="L18" i="4"/>
  <c r="M17" i="4"/>
  <c r="L17" i="4"/>
  <c r="M16" i="4"/>
  <c r="L16" i="4"/>
  <c r="M15" i="4"/>
  <c r="L15" i="4"/>
  <c r="M14" i="4"/>
  <c r="L14" i="4"/>
  <c r="M13" i="4"/>
  <c r="L13" i="4"/>
  <c r="M12" i="4"/>
  <c r="L12" i="4"/>
  <c r="M11" i="4"/>
  <c r="L11" i="4"/>
  <c r="M10" i="4"/>
  <c r="L10" i="4"/>
  <c r="M9" i="4"/>
  <c r="L9" i="4"/>
  <c r="L42" i="1"/>
  <c r="F42" i="3" s="1"/>
  <c r="L40" i="1"/>
  <c r="F40" i="3" s="1"/>
  <c r="L39" i="1"/>
  <c r="F39" i="3" s="1"/>
  <c r="L38" i="1"/>
  <c r="F38" i="3" s="1"/>
  <c r="L37" i="1"/>
  <c r="F37" i="3" s="1"/>
  <c r="L36" i="1"/>
  <c r="F36" i="3" s="1"/>
  <c r="L35" i="1"/>
  <c r="F35" i="3" s="1"/>
  <c r="L34" i="1"/>
  <c r="F34" i="3" s="1"/>
  <c r="L33" i="1"/>
  <c r="F33" i="3" s="1"/>
  <c r="L32" i="1"/>
  <c r="F32" i="3" s="1"/>
  <c r="L31" i="1"/>
  <c r="F31" i="3" s="1"/>
  <c r="L30" i="1"/>
  <c r="F30" i="3" s="1"/>
  <c r="L28" i="1"/>
  <c r="F28" i="3" s="1"/>
  <c r="L26" i="1"/>
  <c r="F26" i="3" s="1"/>
  <c r="L25" i="1"/>
  <c r="F25" i="3" s="1"/>
  <c r="L24" i="1"/>
  <c r="F24" i="3" s="1"/>
  <c r="L21" i="1"/>
  <c r="F21" i="3" s="1"/>
  <c r="L19" i="1"/>
  <c r="F19" i="3" s="1"/>
  <c r="L17" i="1"/>
  <c r="F17" i="3" s="1"/>
  <c r="L16" i="1"/>
  <c r="F16" i="3" s="1"/>
  <c r="L15" i="1"/>
  <c r="F15" i="3" s="1"/>
  <c r="L14" i="1"/>
  <c r="F14" i="3" s="1"/>
  <c r="L13" i="1"/>
  <c r="F13" i="3" s="1"/>
  <c r="L12" i="1"/>
  <c r="F12" i="3" s="1"/>
  <c r="L11" i="1"/>
  <c r="F11" i="3" s="1"/>
  <c r="L10" i="1"/>
  <c r="F10" i="3" s="1"/>
  <c r="P5" i="23"/>
  <c r="P6" i="23"/>
  <c r="P7" i="23"/>
  <c r="P8" i="23"/>
  <c r="P9" i="23"/>
  <c r="P10" i="23"/>
  <c r="P11" i="23"/>
  <c r="P12" i="23"/>
  <c r="P13" i="23"/>
  <c r="P14" i="23"/>
  <c r="P15" i="23"/>
  <c r="P16" i="23"/>
  <c r="P17" i="23"/>
  <c r="P18" i="23"/>
  <c r="P19" i="23"/>
  <c r="P20" i="23"/>
  <c r="P21" i="23"/>
  <c r="P22" i="23"/>
  <c r="P23" i="23"/>
  <c r="P24" i="23"/>
  <c r="P26" i="23"/>
  <c r="O56" i="22"/>
  <c r="O57" i="22"/>
  <c r="O60" i="22"/>
  <c r="I23" i="4"/>
  <c r="E23" i="4"/>
  <c r="I21" i="4"/>
  <c r="H21" i="4"/>
  <c r="E21" i="4"/>
  <c r="I20" i="4"/>
  <c r="H20" i="4"/>
  <c r="E20" i="4"/>
  <c r="I19" i="4"/>
  <c r="H19" i="4"/>
  <c r="E19" i="4"/>
  <c r="I18" i="4"/>
  <c r="H18" i="4"/>
  <c r="E18" i="4"/>
  <c r="I17" i="4"/>
  <c r="H17" i="4"/>
  <c r="E17" i="4"/>
  <c r="I16" i="4"/>
  <c r="H16" i="4"/>
  <c r="E16" i="4"/>
  <c r="I15" i="4"/>
  <c r="H15" i="4"/>
  <c r="E15" i="4"/>
  <c r="I14" i="4"/>
  <c r="H14" i="4"/>
  <c r="E14" i="4"/>
  <c r="I13" i="4"/>
  <c r="H13" i="4"/>
  <c r="E13" i="4"/>
  <c r="I12" i="4"/>
  <c r="H12" i="4"/>
  <c r="E12" i="4"/>
  <c r="I11" i="4"/>
  <c r="H11" i="4"/>
  <c r="E11" i="4"/>
  <c r="I10" i="4"/>
  <c r="H10" i="4"/>
  <c r="E10" i="4"/>
  <c r="I9" i="4"/>
  <c r="H9" i="4"/>
  <c r="E9" i="4"/>
  <c r="H42" i="1"/>
  <c r="D42" i="3" s="1"/>
  <c r="D42" i="1"/>
  <c r="B42" i="3" s="1"/>
  <c r="H40" i="1"/>
  <c r="D40" i="3" s="1"/>
  <c r="D40" i="1"/>
  <c r="B40" i="3" s="1"/>
  <c r="H39" i="1"/>
  <c r="D39" i="3" s="1"/>
  <c r="D39" i="1"/>
  <c r="B39" i="3" s="1"/>
  <c r="H38" i="1"/>
  <c r="D38" i="3" s="1"/>
  <c r="D38" i="1"/>
  <c r="B38" i="3" s="1"/>
  <c r="H37" i="1"/>
  <c r="D37" i="3" s="1"/>
  <c r="D37" i="1"/>
  <c r="B37" i="3" s="1"/>
  <c r="H36" i="1"/>
  <c r="D36" i="3" s="1"/>
  <c r="D36" i="1"/>
  <c r="B36" i="3" s="1"/>
  <c r="H35" i="1"/>
  <c r="D35" i="3" s="1"/>
  <c r="D35" i="1"/>
  <c r="B35" i="3" s="1"/>
  <c r="H34" i="1"/>
  <c r="D34" i="3" s="1"/>
  <c r="D34" i="1"/>
  <c r="B34" i="3" s="1"/>
  <c r="H33" i="1"/>
  <c r="D33" i="3" s="1"/>
  <c r="D33" i="1"/>
  <c r="B33" i="3" s="1"/>
  <c r="H32" i="1"/>
  <c r="D32" i="3" s="1"/>
  <c r="D32" i="1"/>
  <c r="B32" i="3" s="1"/>
  <c r="H31" i="1"/>
  <c r="D31" i="3" s="1"/>
  <c r="D31" i="1"/>
  <c r="B31" i="3" s="1"/>
  <c r="H30" i="1"/>
  <c r="D30" i="3" s="1"/>
  <c r="D30" i="1"/>
  <c r="B30" i="3" s="1"/>
  <c r="H28" i="1"/>
  <c r="D28" i="3" s="1"/>
  <c r="D28" i="1"/>
  <c r="B28" i="3" s="1"/>
  <c r="H26" i="1"/>
  <c r="D26" i="3" s="1"/>
  <c r="D26" i="1"/>
  <c r="B26" i="3" s="1"/>
  <c r="H25" i="1"/>
  <c r="D25" i="3" s="1"/>
  <c r="D25" i="1"/>
  <c r="B25" i="3" s="1"/>
  <c r="H24" i="1"/>
  <c r="D24" i="3" s="1"/>
  <c r="D24" i="1"/>
  <c r="B24" i="3" s="1"/>
  <c r="H21" i="1"/>
  <c r="D21" i="3" s="1"/>
  <c r="D21" i="1"/>
  <c r="B21" i="3" s="1"/>
  <c r="H19" i="1"/>
  <c r="D19" i="3" s="1"/>
  <c r="D19" i="1"/>
  <c r="B19" i="3" s="1"/>
  <c r="H17" i="1"/>
  <c r="D17" i="3" s="1"/>
  <c r="D17" i="1"/>
  <c r="B17" i="3" s="1"/>
  <c r="H16" i="1"/>
  <c r="D16" i="3" s="1"/>
  <c r="D16" i="1"/>
  <c r="B16" i="3" s="1"/>
  <c r="H15" i="1"/>
  <c r="D15" i="3" s="1"/>
  <c r="D15" i="1"/>
  <c r="B15" i="3" s="1"/>
  <c r="H14" i="1"/>
  <c r="D14" i="3" s="1"/>
  <c r="D14" i="1"/>
  <c r="B14" i="3" s="1"/>
  <c r="H13" i="1"/>
  <c r="D13" i="3" s="1"/>
  <c r="D13" i="1"/>
  <c r="B13" i="3" s="1"/>
  <c r="H12" i="1"/>
  <c r="D12" i="3" s="1"/>
  <c r="D12" i="1"/>
  <c r="B12" i="3" s="1"/>
  <c r="H11" i="1"/>
  <c r="D11" i="3" s="1"/>
  <c r="D11" i="1"/>
  <c r="B11" i="3" s="1"/>
  <c r="H10" i="1"/>
  <c r="D10" i="3" s="1"/>
  <c r="D10" i="1"/>
  <c r="B10" i="3" s="1"/>
  <c r="L18" i="1" l="1"/>
  <c r="F18" i="3" s="1"/>
  <c r="D28" i="2"/>
  <c r="C28" i="3" s="1"/>
  <c r="L36" i="2"/>
  <c r="G36" i="3" s="1"/>
  <c r="D31" i="2"/>
  <c r="C31" i="3" s="1"/>
  <c r="D32" i="2"/>
  <c r="C32" i="3" s="1"/>
  <c r="L13" i="2"/>
  <c r="G13" i="3" s="1"/>
  <c r="D13" i="2"/>
  <c r="C13" i="3" s="1"/>
  <c r="D14" i="2"/>
  <c r="C14" i="3" s="1"/>
  <c r="H34" i="2"/>
  <c r="E34" i="3" s="1"/>
  <c r="D24" i="2"/>
  <c r="C24" i="3" s="1"/>
  <c r="D21" i="2"/>
  <c r="C21" i="3" s="1"/>
  <c r="L26" i="2"/>
  <c r="G26" i="3" s="1"/>
  <c r="D40" i="2"/>
  <c r="C40" i="3" s="1"/>
  <c r="L42" i="2"/>
  <c r="G42" i="3" s="1"/>
  <c r="L14" i="2"/>
  <c r="G14" i="3" s="1"/>
  <c r="H13" i="2"/>
  <c r="E13" i="3" s="1"/>
  <c r="L41" i="1"/>
  <c r="F41" i="3" s="1"/>
  <c r="H40" i="2"/>
  <c r="E40" i="3" s="1"/>
  <c r="L31" i="2"/>
  <c r="G31" i="3" s="1"/>
  <c r="D34" i="2"/>
  <c r="C34" i="3" s="1"/>
  <c r="D15" i="2"/>
  <c r="C15" i="3" s="1"/>
  <c r="H26" i="2"/>
  <c r="E26" i="3" s="1"/>
  <c r="L40" i="2"/>
  <c r="G40" i="3" s="1"/>
  <c r="L41" i="2"/>
  <c r="G41" i="3" s="1"/>
  <c r="L28" i="2"/>
  <c r="G28" i="3" s="1"/>
  <c r="D26" i="2"/>
  <c r="C26" i="3" s="1"/>
  <c r="L37" i="2"/>
  <c r="G37" i="3" s="1"/>
  <c r="L32" i="2"/>
  <c r="G32" i="3" s="1"/>
  <c r="H16" i="2"/>
  <c r="E16" i="3" s="1"/>
  <c r="L38" i="2"/>
  <c r="G38" i="3" s="1"/>
  <c r="D17" i="2"/>
  <c r="C17" i="3" s="1"/>
  <c r="D12" i="2"/>
  <c r="C12" i="3" s="1"/>
  <c r="H35" i="2"/>
  <c r="E35" i="3" s="1"/>
  <c r="L21" i="2"/>
  <c r="G21" i="3" s="1"/>
  <c r="D19" i="2"/>
  <c r="C19" i="3" s="1"/>
  <c r="L24" i="2"/>
  <c r="G24" i="3" s="1"/>
  <c r="H10" i="2"/>
  <c r="E10" i="3" s="1"/>
  <c r="P25" i="23"/>
  <c r="G22" i="1"/>
  <c r="G22" i="2" s="1"/>
  <c r="J22" i="1"/>
  <c r="J22" i="2" s="1"/>
  <c r="D37" i="2"/>
  <c r="C37" i="3" s="1"/>
  <c r="H17" i="2"/>
  <c r="E17" i="3" s="1"/>
  <c r="H36" i="2"/>
  <c r="E36" i="3" s="1"/>
  <c r="L16" i="2"/>
  <c r="G16" i="3" s="1"/>
  <c r="D38" i="2"/>
  <c r="C38" i="3" s="1"/>
  <c r="H19" i="2"/>
  <c r="E19" i="3" s="1"/>
  <c r="H37" i="2"/>
  <c r="E37" i="3" s="1"/>
  <c r="L17" i="2"/>
  <c r="G17" i="3" s="1"/>
  <c r="D39" i="2"/>
  <c r="C39" i="3" s="1"/>
  <c r="H38" i="2"/>
  <c r="E38" i="3" s="1"/>
  <c r="H24" i="2"/>
  <c r="E24" i="3" s="1"/>
  <c r="H14" i="2"/>
  <c r="E14" i="3" s="1"/>
  <c r="H20" i="2"/>
  <c r="E20" i="3" s="1"/>
  <c r="D16" i="2"/>
  <c r="C16" i="3" s="1"/>
  <c r="D35" i="2"/>
  <c r="C35" i="3" s="1"/>
  <c r="H15" i="2"/>
  <c r="E15" i="3" s="1"/>
  <c r="L34" i="2"/>
  <c r="G34" i="3" s="1"/>
  <c r="L35" i="2"/>
  <c r="G35" i="3" s="1"/>
  <c r="H31" i="2"/>
  <c r="E31" i="3" s="1"/>
  <c r="L11" i="2"/>
  <c r="G11" i="3" s="1"/>
  <c r="H32" i="2"/>
  <c r="E32" i="3" s="1"/>
  <c r="L12" i="2"/>
  <c r="G12" i="3" s="1"/>
  <c r="H41" i="2"/>
  <c r="E41" i="3" s="1"/>
  <c r="H41" i="1"/>
  <c r="D41" i="3" s="1"/>
  <c r="H28" i="2"/>
  <c r="E28" i="3" s="1"/>
  <c r="H30" i="2"/>
  <c r="E30" i="3" s="1"/>
  <c r="H18" i="1"/>
  <c r="D18" i="3" s="1"/>
  <c r="H27" i="2"/>
  <c r="E27" i="3" s="1"/>
  <c r="D10" i="2"/>
  <c r="C10" i="3" s="1"/>
  <c r="O25" i="23"/>
  <c r="D33" i="2"/>
  <c r="C33" i="3" s="1"/>
  <c r="L29" i="1"/>
  <c r="F29" i="3" s="1"/>
  <c r="L29" i="2"/>
  <c r="G29" i="3" s="1"/>
  <c r="D29" i="2"/>
  <c r="C29" i="3" s="1"/>
  <c r="K22" i="1"/>
  <c r="L23" i="1"/>
  <c r="F23" i="3" s="1"/>
  <c r="H25" i="2"/>
  <c r="E25" i="3" s="1"/>
  <c r="G23" i="2"/>
  <c r="H23" i="2" s="1"/>
  <c r="E23" i="3" s="1"/>
  <c r="H23" i="1"/>
  <c r="D23" i="3" s="1"/>
  <c r="H20" i="1"/>
  <c r="D20" i="3" s="1"/>
  <c r="F8" i="1"/>
  <c r="F8" i="2" s="1"/>
  <c r="D18" i="2"/>
  <c r="C18" i="3" s="1"/>
  <c r="L9" i="1"/>
  <c r="F9" i="3" s="1"/>
  <c r="D9" i="1"/>
  <c r="B9" i="3" s="1"/>
  <c r="F9" i="2"/>
  <c r="H9" i="2" s="1"/>
  <c r="E9" i="3" s="1"/>
  <c r="D11" i="2"/>
  <c r="C11" i="3" s="1"/>
  <c r="D9" i="2"/>
  <c r="C9" i="3" s="1"/>
  <c r="L10" i="2"/>
  <c r="G10" i="3" s="1"/>
  <c r="O2" i="22"/>
  <c r="H9" i="1"/>
  <c r="D9" i="3" s="1"/>
  <c r="D20" i="1"/>
  <c r="B20" i="3" s="1"/>
  <c r="D18" i="1"/>
  <c r="B18" i="3" s="1"/>
  <c r="H27" i="1"/>
  <c r="D27" i="3" s="1"/>
  <c r="J8" i="1"/>
  <c r="B8" i="1"/>
  <c r="B8" i="2" s="1"/>
  <c r="K8" i="1"/>
  <c r="J27" i="2"/>
  <c r="O3" i="22"/>
  <c r="K23" i="2"/>
  <c r="L23" i="2" s="1"/>
  <c r="G23" i="3" s="1"/>
  <c r="D42" i="2"/>
  <c r="C42" i="3" s="1"/>
  <c r="L30" i="2"/>
  <c r="G30" i="3" s="1"/>
  <c r="D20" i="2"/>
  <c r="C20" i="3" s="1"/>
  <c r="D41" i="1"/>
  <c r="B41" i="3" s="1"/>
  <c r="C8" i="1"/>
  <c r="D41" i="2"/>
  <c r="C41" i="3" s="1"/>
  <c r="D27" i="1"/>
  <c r="B27" i="3" s="1"/>
  <c r="D29" i="1"/>
  <c r="B29" i="3" s="1"/>
  <c r="D36" i="2"/>
  <c r="C36" i="3" s="1"/>
  <c r="L19" i="2"/>
  <c r="G19" i="3" s="1"/>
  <c r="G18" i="2"/>
  <c r="G8" i="1"/>
  <c r="B23" i="2"/>
  <c r="D23" i="2" s="1"/>
  <c r="C23" i="3" s="1"/>
  <c r="D23" i="1"/>
  <c r="B23" i="3" s="1"/>
  <c r="B22" i="1"/>
  <c r="F29" i="2"/>
  <c r="H29" i="2" s="1"/>
  <c r="E29" i="3" s="1"/>
  <c r="F22" i="1"/>
  <c r="H29" i="1"/>
  <c r="D29" i="3" s="1"/>
  <c r="L18" i="2"/>
  <c r="G18" i="3" s="1"/>
  <c r="D25" i="2"/>
  <c r="C25" i="3" s="1"/>
  <c r="L15" i="2"/>
  <c r="G15" i="3" s="1"/>
  <c r="L25" i="2"/>
  <c r="G25" i="3" s="1"/>
  <c r="L33" i="2"/>
  <c r="G33" i="3" s="1"/>
  <c r="L39" i="2"/>
  <c r="G39" i="3" s="1"/>
  <c r="H33" i="2"/>
  <c r="E33" i="3" s="1"/>
  <c r="L27" i="1"/>
  <c r="F27" i="3" s="1"/>
  <c r="K27" i="2"/>
  <c r="J20" i="2"/>
  <c r="L20" i="2" s="1"/>
  <c r="G20" i="3" s="1"/>
  <c r="L20" i="1"/>
  <c r="F20" i="3" s="1"/>
  <c r="C27" i="2"/>
  <c r="C22" i="1"/>
  <c r="J9" i="2"/>
  <c r="L9" i="2" s="1"/>
  <c r="G9" i="3" s="1"/>
  <c r="L22" i="1" l="1"/>
  <c r="F22" i="3" s="1"/>
  <c r="K22" i="2"/>
  <c r="L22" i="2" s="1"/>
  <c r="G22" i="3" s="1"/>
  <c r="K43" i="1"/>
  <c r="M40" i="1" s="1"/>
  <c r="K8" i="2"/>
  <c r="L8" i="1"/>
  <c r="F8" i="3" s="1"/>
  <c r="J8" i="2"/>
  <c r="L8" i="2" s="1"/>
  <c r="G8" i="3" s="1"/>
  <c r="J43" i="1"/>
  <c r="D8" i="1"/>
  <c r="B8" i="3" s="1"/>
  <c r="C8" i="2"/>
  <c r="D8" i="2" s="1"/>
  <c r="C8" i="3" s="1"/>
  <c r="G8" i="2"/>
  <c r="G43" i="1"/>
  <c r="H8" i="1"/>
  <c r="D8" i="3" s="1"/>
  <c r="D27" i="2"/>
  <c r="C27" i="3" s="1"/>
  <c r="F43" i="1"/>
  <c r="F44" i="1" s="1"/>
  <c r="H22" i="1"/>
  <c r="D22" i="3" s="1"/>
  <c r="F22" i="2"/>
  <c r="H22" i="2" s="1"/>
  <c r="E22" i="3" s="1"/>
  <c r="C22" i="2"/>
  <c r="D22" i="1"/>
  <c r="B22" i="3" s="1"/>
  <c r="H18" i="2"/>
  <c r="E18" i="3" s="1"/>
  <c r="L27" i="2"/>
  <c r="G27" i="3" s="1"/>
  <c r="B43" i="1"/>
  <c r="B44" i="1" s="1"/>
  <c r="B22" i="2"/>
  <c r="M30" i="1"/>
  <c r="M14" i="1"/>
  <c r="M12" i="1"/>
  <c r="M23" i="1"/>
  <c r="M37" i="1"/>
  <c r="M42" i="1"/>
  <c r="K43" i="2"/>
  <c r="M27" i="2" s="1"/>
  <c r="M34" i="1"/>
  <c r="M31" i="1"/>
  <c r="M15" i="1"/>
  <c r="M13" i="1"/>
  <c r="M19" i="1"/>
  <c r="M29" i="1"/>
  <c r="C43" i="1"/>
  <c r="C44" i="1" s="1"/>
  <c r="M16" i="1" l="1"/>
  <c r="E44" i="1"/>
  <c r="D44" i="1"/>
  <c r="I8" i="1"/>
  <c r="G44" i="1"/>
  <c r="J43" i="2"/>
  <c r="J44" i="1"/>
  <c r="M27" i="1"/>
  <c r="K44" i="1"/>
  <c r="M32" i="1"/>
  <c r="M18" i="1"/>
  <c r="M17" i="1"/>
  <c r="M41" i="1"/>
  <c r="M33" i="1"/>
  <c r="M24" i="1"/>
  <c r="M9" i="1"/>
  <c r="M39" i="1"/>
  <c r="M43" i="1"/>
  <c r="M26" i="1"/>
  <c r="M8" i="1"/>
  <c r="M35" i="1"/>
  <c r="M11" i="1"/>
  <c r="M10" i="1"/>
  <c r="M38" i="1"/>
  <c r="M22" i="1"/>
  <c r="M21" i="1"/>
  <c r="M20" i="1"/>
  <c r="M28" i="1"/>
  <c r="M25" i="1"/>
  <c r="M36" i="1"/>
  <c r="L43" i="1"/>
  <c r="F43" i="3" s="1"/>
  <c r="I15" i="1"/>
  <c r="I42" i="1"/>
  <c r="I10" i="1"/>
  <c r="I24" i="1"/>
  <c r="I23" i="1"/>
  <c r="I32" i="1"/>
  <c r="I30" i="1"/>
  <c r="I35" i="1"/>
  <c r="I16" i="1"/>
  <c r="I22" i="1"/>
  <c r="I20" i="1"/>
  <c r="H43" i="1"/>
  <c r="D43" i="3" s="1"/>
  <c r="I31" i="1"/>
  <c r="I43" i="1"/>
  <c r="I19" i="1"/>
  <c r="I33" i="1"/>
  <c r="I14" i="1"/>
  <c r="I27" i="1"/>
  <c r="I38" i="1"/>
  <c r="I36" i="1"/>
  <c r="I11" i="1"/>
  <c r="I25" i="1"/>
  <c r="I37" i="1"/>
  <c r="I29" i="1"/>
  <c r="I21" i="1"/>
  <c r="I28" i="1"/>
  <c r="I34" i="1"/>
  <c r="I17" i="1"/>
  <c r="I13" i="1"/>
  <c r="I9" i="1"/>
  <c r="I12" i="1"/>
  <c r="I26" i="1"/>
  <c r="I40" i="1"/>
  <c r="G43" i="2"/>
  <c r="I41" i="1"/>
  <c r="I39" i="1"/>
  <c r="I18" i="1"/>
  <c r="B43" i="2"/>
  <c r="D22" i="2"/>
  <c r="C22" i="3" s="1"/>
  <c r="F43" i="2"/>
  <c r="H8" i="2"/>
  <c r="E8" i="3" s="1"/>
  <c r="M8" i="2"/>
  <c r="E35" i="1"/>
  <c r="E29" i="1"/>
  <c r="E23" i="1"/>
  <c r="E19" i="1"/>
  <c r="E41" i="1"/>
  <c r="E36" i="1"/>
  <c r="E30" i="1"/>
  <c r="E24" i="1"/>
  <c r="E20" i="1"/>
  <c r="E42" i="1"/>
  <c r="E37" i="1"/>
  <c r="E31" i="1"/>
  <c r="E25" i="1"/>
  <c r="E21" i="1"/>
  <c r="E43" i="1"/>
  <c r="E38" i="1"/>
  <c r="E32" i="1"/>
  <c r="E26" i="1"/>
  <c r="D43" i="1"/>
  <c r="B43" i="3" s="1"/>
  <c r="E39" i="1"/>
  <c r="E33" i="1"/>
  <c r="E18" i="1"/>
  <c r="E12" i="1"/>
  <c r="E40" i="1"/>
  <c r="E13" i="1"/>
  <c r="E14" i="1"/>
  <c r="E8" i="1"/>
  <c r="E34" i="1"/>
  <c r="E28" i="1"/>
  <c r="E15" i="1"/>
  <c r="E9" i="1"/>
  <c r="E17" i="1"/>
  <c r="C43" i="2"/>
  <c r="E16" i="1"/>
  <c r="E10" i="1"/>
  <c r="E11" i="1"/>
  <c r="E27" i="1"/>
  <c r="E22" i="1"/>
  <c r="M43" i="2"/>
  <c r="M11" i="2"/>
  <c r="M24" i="2"/>
  <c r="M42" i="2"/>
  <c r="M41" i="2"/>
  <c r="M12" i="2"/>
  <c r="M34" i="2"/>
  <c r="M40" i="2"/>
  <c r="M20" i="2"/>
  <c r="M17" i="2"/>
  <c r="M26" i="2"/>
  <c r="M36" i="2"/>
  <c r="M35" i="2"/>
  <c r="M13" i="2"/>
  <c r="M9" i="2"/>
  <c r="M28" i="2"/>
  <c r="M16" i="2"/>
  <c r="M31" i="2"/>
  <c r="M38" i="2"/>
  <c r="M29" i="2"/>
  <c r="M14" i="2"/>
  <c r="M10" i="2"/>
  <c r="M30" i="2"/>
  <c r="M32" i="2"/>
  <c r="M21" i="2"/>
  <c r="M19" i="2"/>
  <c r="L43" i="2"/>
  <c r="G43" i="3" s="1"/>
  <c r="M37" i="2"/>
  <c r="M33" i="2"/>
  <c r="M18" i="2"/>
  <c r="M15" i="2"/>
  <c r="M23" i="2"/>
  <c r="M39" i="2"/>
  <c r="M25" i="2"/>
  <c r="M22" i="2"/>
  <c r="L44" i="1" l="1"/>
  <c r="M44" i="1"/>
  <c r="I44" i="1"/>
  <c r="H44" i="1"/>
  <c r="I14" i="2"/>
  <c r="I30" i="2"/>
  <c r="I21" i="2"/>
  <c r="I10" i="2"/>
  <c r="I19" i="2"/>
  <c r="I20" i="2"/>
  <c r="I16" i="2"/>
  <c r="I36" i="2"/>
  <c r="I24" i="2"/>
  <c r="I22" i="2"/>
  <c r="I31" i="2"/>
  <c r="I40" i="2"/>
  <c r="I38" i="2"/>
  <c r="I13" i="2"/>
  <c r="I43" i="2"/>
  <c r="I32" i="2"/>
  <c r="I11" i="2"/>
  <c r="I27" i="2"/>
  <c r="I28" i="2"/>
  <c r="I42" i="2"/>
  <c r="I35" i="2"/>
  <c r="I37" i="2"/>
  <c r="I12" i="2"/>
  <c r="I23" i="2"/>
  <c r="H43" i="2"/>
  <c r="E43" i="3" s="1"/>
  <c r="I34" i="2"/>
  <c r="I26" i="2"/>
  <c r="I17" i="2"/>
  <c r="I25" i="2"/>
  <c r="I9" i="2"/>
  <c r="I33" i="2"/>
  <c r="I41" i="2"/>
  <c r="I15" i="2"/>
  <c r="I39" i="2"/>
  <c r="I29" i="2"/>
  <c r="I18" i="2"/>
  <c r="I8" i="2"/>
  <c r="E8" i="2"/>
  <c r="E30" i="2"/>
  <c r="E42" i="2"/>
  <c r="E34" i="2"/>
  <c r="E31" i="2"/>
  <c r="E26" i="2"/>
  <c r="E18" i="2"/>
  <c r="E19" i="2"/>
  <c r="E10" i="2"/>
  <c r="E14" i="2"/>
  <c r="E41" i="2"/>
  <c r="E23" i="2"/>
  <c r="E12" i="2"/>
  <c r="E43" i="2"/>
  <c r="E11" i="2"/>
  <c r="E40" i="2"/>
  <c r="E16" i="2"/>
  <c r="E21" i="2"/>
  <c r="E38" i="2"/>
  <c r="E13" i="2"/>
  <c r="E17" i="2"/>
  <c r="E35" i="2"/>
  <c r="E37" i="2"/>
  <c r="E20" i="2"/>
  <c r="E36" i="2"/>
  <c r="E32" i="2"/>
  <c r="E28" i="2"/>
  <c r="E24" i="2"/>
  <c r="D43" i="2"/>
  <c r="C43" i="3" s="1"/>
  <c r="E29" i="2"/>
  <c r="E39" i="2"/>
  <c r="E9" i="2"/>
  <c r="E15" i="2"/>
  <c r="E25" i="2"/>
  <c r="E33" i="2"/>
  <c r="E27" i="2"/>
  <c r="E22" i="2"/>
</calcChain>
</file>

<file path=xl/sharedStrings.xml><?xml version="1.0" encoding="utf-8"?>
<sst xmlns="http://schemas.openxmlformats.org/spreadsheetml/2006/main" count="414" uniqueCount="221">
  <si>
    <t>TEMMUZ</t>
  </si>
  <si>
    <t>SEKTÖRLER</t>
  </si>
  <si>
    <t>I. TARIM</t>
  </si>
  <si>
    <t xml:space="preserve">   A. BİTKİSEL ÜRÜNLER</t>
  </si>
  <si>
    <t xml:space="preserve">     Hububat, Bakliyat, Yağlı Tohumlar ve Mam.</t>
  </si>
  <si>
    <t xml:space="preserve">     Yaş Meyve ve Sebze</t>
  </si>
  <si>
    <t xml:space="preserve">     Meyve Sebze Mamulleri</t>
  </si>
  <si>
    <t xml:space="preserve">     Kuru Meyve ve Mamulleri</t>
  </si>
  <si>
    <t xml:space="preserve">     Fındık ve Mamulleri</t>
  </si>
  <si>
    <t xml:space="preserve">     Zeytin ve Zeytinyağı</t>
  </si>
  <si>
    <t xml:space="preserve">     Tütün ve Mamulleri</t>
  </si>
  <si>
    <t xml:space="preserve">     Süs Bitkileri</t>
  </si>
  <si>
    <t xml:space="preserve">   B. HAYVANSAL ÜRÜNLER</t>
  </si>
  <si>
    <t xml:space="preserve">     Su Ürünleri ve Hayvansal Mamuller</t>
  </si>
  <si>
    <t>II. SANAYİ</t>
  </si>
  <si>
    <t xml:space="preserve">   A. TARIMA DAYALI İŞLENMİŞ ÜRÜNLER</t>
  </si>
  <si>
    <t xml:space="preserve">     Tekstil ve Hammaddeleri</t>
  </si>
  <si>
    <t xml:space="preserve">     Deri ve Deri Mamulleri</t>
  </si>
  <si>
    <t xml:space="preserve">     Halı</t>
  </si>
  <si>
    <t xml:space="preserve">   B. KİMYEVİ MADDELER VE MAM.</t>
  </si>
  <si>
    <t xml:space="preserve">     Kimyevi Maddeler ve Mamulleri</t>
  </si>
  <si>
    <t xml:space="preserve">   C. SANAYİ MAMULLERİ</t>
  </si>
  <si>
    <t xml:space="preserve">     Hazırgiyim ve Konfeksiyon</t>
  </si>
  <si>
    <t xml:space="preserve">     Otomotiv Endüstrisi</t>
  </si>
  <si>
    <t xml:space="preserve">     Gemi ve Yat</t>
  </si>
  <si>
    <t xml:space="preserve">     Makine ve Aksamları</t>
  </si>
  <si>
    <t xml:space="preserve">     Demir ve Demir Dışı Metaller</t>
  </si>
  <si>
    <t xml:space="preserve">     Çelik</t>
  </si>
  <si>
    <t xml:space="preserve">     Mücevher</t>
  </si>
  <si>
    <t xml:space="preserve">     İklimlendirme Sanayii</t>
  </si>
  <si>
    <t>III. MADENCİLİK</t>
  </si>
  <si>
    <t xml:space="preserve">     Madencilik Ürünleri</t>
  </si>
  <si>
    <t>T O P L A M (TİM*)</t>
  </si>
  <si>
    <t>İHRACAT ARTIŞI KARŞILAŞTIRMA TABLOSU (USD - TL)</t>
  </si>
  <si>
    <t>USD Bazında Artış (%)</t>
  </si>
  <si>
    <t>TL Bazında Artış  (%)</t>
  </si>
  <si>
    <t>T O P L A M</t>
  </si>
  <si>
    <t>İHRACATÇI  BİRLİKLERİ 
GENEL SEKRETERLİKLERİ</t>
  </si>
  <si>
    <t>TOPLAM</t>
  </si>
  <si>
    <t xml:space="preserve"> </t>
  </si>
  <si>
    <t>OCAK</t>
  </si>
  <si>
    <t>ŞUBAT</t>
  </si>
  <si>
    <t>MART</t>
  </si>
  <si>
    <t>NİSAN</t>
  </si>
  <si>
    <t>MAYIS</t>
  </si>
  <si>
    <t>HAZİRAN</t>
  </si>
  <si>
    <t>EYLÜL</t>
  </si>
  <si>
    <t>EKİM</t>
  </si>
  <si>
    <t>KASIM</t>
  </si>
  <si>
    <t>ARALIK</t>
  </si>
  <si>
    <t>A. BİTKİSEL ÜRÜNLER</t>
  </si>
  <si>
    <t>B. HAYVANSAL ÜRÜNLER</t>
  </si>
  <si>
    <t>C. AĞAÇ MAMULLERİ VE ORMAN ÜRÜNLERİ</t>
  </si>
  <si>
    <t>A. TARIMA DAYALI İŞLENMİŞ ÜRÜNLER</t>
  </si>
  <si>
    <t>B. KİMYEVİ MADDELER</t>
  </si>
  <si>
    <t>C. SANAYİ MAMULLERİ</t>
  </si>
  <si>
    <t>(x1000 $)</t>
  </si>
  <si>
    <t>AGUSTOS</t>
  </si>
  <si>
    <t>Tablo 1</t>
  </si>
  <si>
    <t>En yüksek ihracat artışı elde edilen ilk 10 ülke*</t>
  </si>
  <si>
    <t>ÜLKE (Bin$)</t>
  </si>
  <si>
    <t>Değ. %</t>
  </si>
  <si>
    <t>Tablo 2</t>
  </si>
  <si>
    <t>En fazla ihracat yapılan ilk 10 ülke</t>
  </si>
  <si>
    <t>Tablo 3</t>
  </si>
  <si>
    <t xml:space="preserve">En fazla ihracat yapan ilk 10 sektör </t>
  </si>
  <si>
    <t>SEKTÖR (Bin$)</t>
  </si>
  <si>
    <t>Tablo 4</t>
  </si>
  <si>
    <t>İhracatını en yüksek oranlı artıran ilk 10 sektör</t>
  </si>
  <si>
    <t>Tablo 5</t>
  </si>
  <si>
    <t>En fazla ihracat yapan ilk 10 il</t>
  </si>
  <si>
    <t>İL (Bin$)</t>
  </si>
  <si>
    <t>Tablo 6</t>
  </si>
  <si>
    <t>İhracatını en yüksek oranlı artıran ilk 10 il</t>
  </si>
  <si>
    <t>Genel Toplam</t>
  </si>
  <si>
    <t>İlk 20 Ülke Toplam</t>
  </si>
  <si>
    <t>20.</t>
  </si>
  <si>
    <t>19.</t>
  </si>
  <si>
    <t>18.</t>
  </si>
  <si>
    <t>17.</t>
  </si>
  <si>
    <t>16.</t>
  </si>
  <si>
    <t>15.</t>
  </si>
  <si>
    <t>14.</t>
  </si>
  <si>
    <t>13.</t>
  </si>
  <si>
    <t>12.</t>
  </si>
  <si>
    <t>11.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</si>
  <si>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</si>
  <si>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</si>
  <si>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</si>
  <si>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</si>
  <si>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</si>
  <si>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</si>
  <si>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</si>
  <si>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</si>
  <si>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</si>
  <si>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</si>
  <si>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% PAY</t>
  </si>
  <si>
    <t>KÜMÜLATİF</t>
  </si>
  <si>
    <t>AĞUSTOS</t>
  </si>
  <si>
    <t>ÜLKE</t>
  </si>
  <si>
    <t>SON 12 AYLIK</t>
  </si>
  <si>
    <t xml:space="preserve">     Elektrik Elektronik ve Hizmet</t>
  </si>
  <si>
    <t xml:space="preserve">     Çimento Cam Seramik ve Toprak Ürünleri</t>
  </si>
  <si>
    <t xml:space="preserve">     Savunma ve Havacılık Sanayii</t>
  </si>
  <si>
    <t xml:space="preserve">* Aylar bazında toplam ihracat grafiğinde TUİK rakamları kullanılmıştır. </t>
  </si>
  <si>
    <t xml:space="preserve">     Mobilya, Kağıt ve Orman Ürünleri</t>
  </si>
  <si>
    <t xml:space="preserve">   C. AĞAÇ VE ORMAN ÜRÜNLERİ</t>
  </si>
  <si>
    <t xml:space="preserve">SEKTÖREL BAZDA İHRACAT KAYIT RAKAMLARI - 1.000 TL   </t>
  </si>
  <si>
    <t>İHRACATÇI  BİRLİKLERİ  GENEL SEKRETERLİKLERİ BAZINDA İHRACAT RAKAMLARI (1.000 $)</t>
  </si>
  <si>
    <t>Not: İlgili dönem ortalama MB Dolar Satış Kuru baz alınarak hesaplanmıştır.</t>
  </si>
  <si>
    <r>
      <rPr>
        <b/>
        <sz val="10"/>
        <color theme="1"/>
        <rFont val="Arial"/>
        <family val="2"/>
        <charset val="162"/>
      </rPr>
      <t>NOT</t>
    </r>
    <r>
      <rPr>
        <sz val="10"/>
        <color theme="1"/>
        <rFont val="Arial"/>
        <family val="2"/>
        <charset val="162"/>
      </rPr>
      <t xml:space="preserve"> =2025 Yılında 0 fobusd üzerindeki İller baz alınmıştır.</t>
    </r>
  </si>
  <si>
    <t>2025 İHRACAT RAKAMLARI - TL</t>
  </si>
  <si>
    <t>Değişim    ('26/'25)</t>
  </si>
  <si>
    <t xml:space="preserve"> Pay(26)  (%)</t>
  </si>
  <si>
    <t>SON 12 AYLIK
(2026/2025)</t>
  </si>
  <si>
    <t>2026 YILI İHRACATIMIZDA İLK 20 ÜLKE (1.000 $)</t>
  </si>
  <si>
    <t>1 - 30 HAZIRAN İHRACAT RAKAMLARI</t>
  </si>
  <si>
    <t xml:space="preserve">SEKTÖREL BAZDA İHRACAT RAKAMLARI -1.000 $ </t>
  </si>
  <si>
    <t>1 - 30 HAZIRAN</t>
  </si>
  <si>
    <t>1 OCAK  -  30 HAZIRAN</t>
  </si>
  <si>
    <t>2024 - 2025</t>
  </si>
  <si>
    <t>2025 - 2026</t>
  </si>
  <si>
    <t xml:space="preserve"> Hububat, Bakliyat, Yağlı Tohumlar ve Mamulleri </t>
  </si>
  <si>
    <t xml:space="preserve"> Yaş Meyve ve Sebze  </t>
  </si>
  <si>
    <t xml:space="preserve"> Meyve Sebze Mamulleri </t>
  </si>
  <si>
    <t xml:space="preserve"> Kuru Meyve ve Mamulleri  </t>
  </si>
  <si>
    <t xml:space="preserve"> Fındık ve Mamulleri </t>
  </si>
  <si>
    <t xml:space="preserve"> Zeytin ve Zeytinyağı </t>
  </si>
  <si>
    <t xml:space="preserve"> Tütün </t>
  </si>
  <si>
    <t xml:space="preserve"> Süs Bitkileri ve Mamulleri</t>
  </si>
  <si>
    <t xml:space="preserve"> Su Ürünleri ve Hayvansal Mamuller</t>
  </si>
  <si>
    <t xml:space="preserve"> Mobilya, Kağıt ve Orman Ürünleri</t>
  </si>
  <si>
    <t xml:space="preserve"> Tekstil ve Hammaddeleri</t>
  </si>
  <si>
    <t xml:space="preserve"> Deri ve Deri Mamulleri </t>
  </si>
  <si>
    <t xml:space="preserve"> Halı </t>
  </si>
  <si>
    <t xml:space="preserve"> Kimyevi Maddeler ve Mamulleri  </t>
  </si>
  <si>
    <t xml:space="preserve"> Hazırgiyim ve Konfeksiyon </t>
  </si>
  <si>
    <t xml:space="preserve"> Otomotiv Endüstrisi</t>
  </si>
  <si>
    <t xml:space="preserve"> Gemi, Yat ve Hizmetleri</t>
  </si>
  <si>
    <t xml:space="preserve"> Elektrik ve Elektronik</t>
  </si>
  <si>
    <t xml:space="preserve"> Makine ve Aksamları</t>
  </si>
  <si>
    <t xml:space="preserve"> Demir ve Demir Dışı Metaller </t>
  </si>
  <si>
    <t xml:space="preserve"> Çelik</t>
  </si>
  <si>
    <t xml:space="preserve"> Çimento Cam Seramik ve Toprak Ürünleri</t>
  </si>
  <si>
    <t xml:space="preserve"> Mücevher</t>
  </si>
  <si>
    <t xml:space="preserve"> Savunma ve Havacılık Sanayii</t>
  </si>
  <si>
    <t xml:space="preserve"> İklimlendirme Sanayii</t>
  </si>
  <si>
    <t xml:space="preserve"> Madencilik Ürünleri</t>
  </si>
  <si>
    <t>2025  1 - 30 HAZIRAN</t>
  </si>
  <si>
    <t>2026  1 - 30 HAZIRAN</t>
  </si>
  <si>
    <t>COOK ADALARI</t>
  </si>
  <si>
    <t>MAKAO</t>
  </si>
  <si>
    <t>ERMENİSTAN</t>
  </si>
  <si>
    <t>TUVALU</t>
  </si>
  <si>
    <t>BUTAN</t>
  </si>
  <si>
    <t>SVAZİLAND</t>
  </si>
  <si>
    <t>NİKARAGUA</t>
  </si>
  <si>
    <t>RUANDA</t>
  </si>
  <si>
    <t>GAZİANTEP SERBEST BÖLGESİ</t>
  </si>
  <si>
    <t>LESOTHO</t>
  </si>
  <si>
    <t>ALMANYA</t>
  </si>
  <si>
    <t>ABD</t>
  </si>
  <si>
    <t>İTALYA</t>
  </si>
  <si>
    <t>BİRLEŞİK KRALLIK</t>
  </si>
  <si>
    <t>İSPANYA</t>
  </si>
  <si>
    <t>FRANSA</t>
  </si>
  <si>
    <t>IRAK</t>
  </si>
  <si>
    <t>ROMANYA</t>
  </si>
  <si>
    <t>HOLLANDA</t>
  </si>
  <si>
    <t>POLONYA</t>
  </si>
  <si>
    <t>İSTANBUL</t>
  </si>
  <si>
    <t>KOCAELI</t>
  </si>
  <si>
    <t>BURSA</t>
  </si>
  <si>
    <t>ANKARA</t>
  </si>
  <si>
    <t>İZMIR</t>
  </si>
  <si>
    <t>GAZIANTEP</t>
  </si>
  <si>
    <t>SAKARYA</t>
  </si>
  <si>
    <t>DENIZLI</t>
  </si>
  <si>
    <t>MANISA</t>
  </si>
  <si>
    <t>MERSIN</t>
  </si>
  <si>
    <t>YALOVA</t>
  </si>
  <si>
    <t>ELAZIĞ</t>
  </si>
  <si>
    <t>TUNCELI</t>
  </si>
  <si>
    <t>OSMANIYE</t>
  </si>
  <si>
    <t>ERZURUM</t>
  </si>
  <si>
    <t>TOKAT</t>
  </si>
  <si>
    <t>ARTVIN</t>
  </si>
  <si>
    <t>BURDUR</t>
  </si>
  <si>
    <t>BATMAN</t>
  </si>
  <si>
    <t>TRABZON</t>
  </si>
  <si>
    <t>İMMİB</t>
  </si>
  <si>
    <t>UİB</t>
  </si>
  <si>
    <t>OAİB</t>
  </si>
  <si>
    <t>İTKİB</t>
  </si>
  <si>
    <t>EİB</t>
  </si>
  <si>
    <t>AKİB</t>
  </si>
  <si>
    <t>İİB</t>
  </si>
  <si>
    <t>GAİB</t>
  </si>
  <si>
    <t>DENİB</t>
  </si>
  <si>
    <t>DAİB</t>
  </si>
  <si>
    <t>BAİB</t>
  </si>
  <si>
    <t>KİB</t>
  </si>
  <si>
    <t>DKİB</t>
  </si>
  <si>
    <t>HİZMET</t>
  </si>
  <si>
    <t>RUSYA FEDERASYONU</t>
  </si>
  <si>
    <t>BULGARİSTAN</t>
  </si>
  <si>
    <t>BELÇİKA</t>
  </si>
  <si>
    <t>FAS</t>
  </si>
  <si>
    <t>UKRAYNA</t>
  </si>
  <si>
    <t>BAE</t>
  </si>
  <si>
    <t>MISIR</t>
  </si>
  <si>
    <t>ÇİN</t>
  </si>
  <si>
    <t>YUNANİSTAN</t>
  </si>
  <si>
    <t>SUUDİ ARABİSTAN</t>
  </si>
  <si>
    <t>HAZİRAN  (2025/2024)</t>
  </si>
  <si>
    <t>OCAK - HAZİRAN  (2026/2025)</t>
  </si>
  <si>
    <t>Haziran</t>
  </si>
  <si>
    <t>Ocak-Haziran</t>
  </si>
  <si>
    <t>Son 12 Ay</t>
  </si>
  <si>
    <t>İhracatçı Birlikleri Kaydından Muaf İhracat ile Antrepo ve Serbest Bölgeler Farkı</t>
  </si>
  <si>
    <t>GENEL İHRACAT TOPLAMI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</si>
</sst>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T_L_-;\-* #,##0.00\ _T_L_-;_-* &quot;-&quot;??\ _T_L_-;_-@_-"/>
    <numFmt numFmtId="165" formatCode="_-* #,##0.00\ _Y_T_L_-;\-* #,##0.00\ _Y_T_L_-;_-* &quot;-&quot;??\ _Y_T_L_-;_-@_-"/>
    <numFmt numFmtId="166" formatCode="0.0"/>
    <numFmt numFmtId="167" formatCode="#,##0.0"/>
    <numFmt numFmtId="168" formatCode="0.0%"/>
    <numFmt numFmtId="169" formatCode="_-* #,##0.0\ _T_L_-;\-* #,##0.0\ _T_L_-;_-* &quot;-&quot;??\ _T_L_-;_-@_-"/>
    <numFmt numFmtId="170" formatCode="_-* #,##0\ _T_L_-;\-* #,##0\ _T_L_-;_-* &quot;-&quot;??\ _T_L_-;_-@_-"/>
    <numFmt numFmtId="171" formatCode="#,##0.0000"/>
  </numFmts>
  <fonts count="84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indexed="8"/>
      <name val="Arial"/>
      <family val="2"/>
      <charset val="162"/>
    </font>
    <font>
      <b/>
      <sz val="20"/>
      <color indexed="8"/>
      <name val="Arial"/>
      <family val="2"/>
      <charset val="162"/>
    </font>
    <font>
      <b/>
      <sz val="20"/>
      <name val="Arial"/>
      <family val="2"/>
      <charset val="162"/>
    </font>
    <font>
      <b/>
      <sz val="14"/>
      <color indexed="8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1"/>
      <color indexed="8"/>
      <name val="Arial"/>
      <family val="2"/>
      <charset val="162"/>
    </font>
    <font>
      <b/>
      <sz val="13"/>
      <color indexed="8"/>
      <name val="Arial"/>
      <family val="2"/>
      <charset val="162"/>
    </font>
    <font>
      <sz val="11"/>
      <color indexed="8"/>
      <name val="Arial"/>
      <family val="2"/>
      <charset val="162"/>
    </font>
    <font>
      <sz val="12"/>
      <color indexed="8"/>
      <name val="Arial"/>
      <family val="2"/>
      <charset val="162"/>
    </font>
    <font>
      <b/>
      <sz val="12"/>
      <name val="Arial"/>
      <family val="2"/>
      <charset val="162"/>
    </font>
    <font>
      <sz val="12"/>
      <name val="Arial"/>
      <family val="2"/>
      <charset val="162"/>
    </font>
    <font>
      <sz val="10"/>
      <name val="Arial"/>
      <family val="2"/>
      <charset val="162"/>
    </font>
    <font>
      <b/>
      <sz val="16"/>
      <color indexed="8"/>
      <name val="Arial"/>
      <family val="2"/>
      <charset val="162"/>
    </font>
    <font>
      <sz val="14"/>
      <color indexed="8"/>
      <name val="Arial"/>
      <family val="2"/>
      <charset val="162"/>
    </font>
    <font>
      <b/>
      <sz val="10"/>
      <color indexed="8"/>
      <name val="Arial"/>
      <family val="2"/>
      <charset val="162"/>
    </font>
    <font>
      <b/>
      <sz val="10"/>
      <color indexed="8"/>
      <name val="Arial"/>
      <family val="2"/>
    </font>
    <font>
      <b/>
      <sz val="18"/>
      <name val="Verdana"/>
      <family val="2"/>
      <charset val="162"/>
    </font>
    <font>
      <b/>
      <sz val="12"/>
      <name val="Verdana"/>
      <family val="2"/>
      <charset val="162"/>
    </font>
    <font>
      <b/>
      <sz val="13"/>
      <name val="Arial"/>
      <family val="2"/>
      <charset val="162"/>
    </font>
    <font>
      <b/>
      <sz val="10"/>
      <name val="Arial"/>
      <family val="2"/>
      <charset val="162"/>
    </font>
    <font>
      <i/>
      <sz val="10"/>
      <color indexed="8"/>
      <name val="Arial"/>
      <family val="2"/>
      <charset val="162"/>
    </font>
    <font>
      <sz val="8"/>
      <color indexed="16"/>
      <name val="Arial"/>
      <family val="2"/>
      <charset val="162"/>
    </font>
    <font>
      <b/>
      <sz val="11"/>
      <name val="Arial"/>
      <family val="2"/>
      <charset val="162"/>
    </font>
    <font>
      <sz val="8"/>
      <name val="Arial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62"/>
      <name val="Cambria"/>
      <family val="2"/>
      <charset val="162"/>
    </font>
    <font>
      <sz val="11"/>
      <color indexed="20"/>
      <name val="Calibri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62"/>
      <name val="Calibri"/>
      <family val="2"/>
      <charset val="162"/>
    </font>
    <font>
      <b/>
      <sz val="13"/>
      <color indexed="62"/>
      <name val="Calibri"/>
      <family val="2"/>
      <charset val="162"/>
    </font>
    <font>
      <b/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</font>
    <font>
      <b/>
      <sz val="10"/>
      <name val="Arial Tur"/>
      <family val="2"/>
      <charset val="162"/>
    </font>
    <font>
      <sz val="9.5"/>
      <name val="Arial Tur"/>
      <family val="2"/>
      <charset val="162"/>
    </font>
    <font>
      <sz val="9.5"/>
      <name val="Arial"/>
      <family val="2"/>
      <charset val="162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5"/>
      <color theme="1"/>
      <name val="Arial"/>
      <family val="2"/>
      <charset val="162"/>
    </font>
    <font>
      <b/>
      <sz val="12"/>
      <color theme="1"/>
      <name val="Arial"/>
      <family val="2"/>
      <charset val="162"/>
    </font>
    <font>
      <b/>
      <sz val="10"/>
      <color theme="1"/>
      <name val="Arial Tur"/>
      <family val="2"/>
      <charset val="162"/>
    </font>
    <font>
      <sz val="9.5"/>
      <color theme="1"/>
      <name val="Arial Tur"/>
      <family val="2"/>
      <charset val="162"/>
    </font>
    <font>
      <sz val="9.5"/>
      <color theme="1"/>
      <name val="Arial"/>
      <family val="2"/>
      <charset val="162"/>
    </font>
    <font>
      <b/>
      <sz val="20"/>
      <color theme="1"/>
      <name val="Arial"/>
      <family val="2"/>
      <charset val="162"/>
    </font>
    <font>
      <b/>
      <sz val="14"/>
      <color theme="1"/>
      <name val="Arial"/>
      <family val="2"/>
      <charset val="162"/>
    </font>
    <font>
      <b/>
      <sz val="11"/>
      <color theme="1"/>
      <name val="Arial"/>
      <family val="2"/>
      <charset val="162"/>
    </font>
    <font>
      <b/>
      <sz val="13"/>
      <color theme="1"/>
      <name val="Arial"/>
      <family val="2"/>
      <charset val="162"/>
    </font>
    <font>
      <sz val="11"/>
      <color theme="1"/>
      <name val="Arial"/>
      <family val="2"/>
      <charset val="162"/>
    </font>
    <font>
      <sz val="14"/>
      <color theme="1"/>
      <name val="Arial"/>
      <family val="2"/>
      <charset val="162"/>
    </font>
    <font>
      <b/>
      <sz val="12"/>
      <color theme="1"/>
      <name val="Arial Tur"/>
      <family val="2"/>
      <charset val="162"/>
    </font>
    <font>
      <b/>
      <sz val="11"/>
      <color theme="1"/>
      <name val="Arial Tur"/>
      <family val="2"/>
      <charset val="162"/>
    </font>
    <font>
      <sz val="10"/>
      <color theme="1"/>
      <name val="Arial Tur"/>
      <family val="2"/>
      <charset val="162"/>
    </font>
    <font>
      <sz val="11"/>
      <color theme="1"/>
      <name val="Arial Tur"/>
      <family val="2"/>
      <charset val="162"/>
    </font>
    <font>
      <b/>
      <sz val="8"/>
      <color theme="1"/>
      <name val="Arial"/>
      <family val="2"/>
      <charset val="162"/>
    </font>
    <font>
      <b/>
      <sz val="8"/>
      <color theme="1"/>
      <name val="Arial Tur"/>
      <family val="2"/>
      <charset val="162"/>
    </font>
    <font>
      <sz val="11"/>
      <color theme="1"/>
      <name val="Calibri"/>
      <family val="2"/>
      <scheme val="minor"/>
    </font>
    <font>
      <b/>
      <sz val="8"/>
      <color rgb="FF0000FF"/>
      <name val="Arial Tur"/>
      <family val="2"/>
      <charset val="162"/>
    </font>
    <font>
      <sz val="16"/>
      <color theme="1"/>
      <name val="Arial"/>
      <family val="2"/>
      <charset val="162"/>
    </font>
  </fonts>
  <fills count="42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38">
    <xf numFmtId="0" fontId="0" fillId="0" borderId="0"/>
    <xf numFmtId="164" fontId="16" fillId="0" borderId="0" applyFont="0" applyFill="0" applyBorder="0" applyAlignment="0" applyProtection="0"/>
    <xf numFmtId="0" fontId="16" fillId="0" borderId="0"/>
    <xf numFmtId="0" fontId="41" fillId="23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41" fillId="23" borderId="0" applyNumberFormat="0" applyBorder="0" applyAlignment="0" applyProtection="0"/>
    <xf numFmtId="0" fontId="41" fillId="26" borderId="0" applyNumberFormat="0" applyBorder="0" applyAlignment="0" applyProtection="0"/>
    <xf numFmtId="0" fontId="41" fillId="25" borderId="0" applyNumberFormat="0" applyBorder="0" applyAlignment="0" applyProtection="0"/>
    <xf numFmtId="0" fontId="41" fillId="27" borderId="0" applyNumberFormat="0" applyBorder="0" applyAlignment="0" applyProtection="0"/>
    <xf numFmtId="0" fontId="41" fillId="24" borderId="0" applyNumberFormat="0" applyBorder="0" applyAlignment="0" applyProtection="0"/>
    <xf numFmtId="0" fontId="41" fillId="28" borderId="0" applyNumberFormat="0" applyBorder="0" applyAlignment="0" applyProtection="0"/>
    <xf numFmtId="0" fontId="41" fillId="27" borderId="0" applyNumberFormat="0" applyBorder="0" applyAlignment="0" applyProtection="0"/>
    <xf numFmtId="0" fontId="41" fillId="29" borderId="0" applyNumberFormat="0" applyBorder="0" applyAlignment="0" applyProtection="0"/>
    <xf numFmtId="0" fontId="41" fillId="28" borderId="0" applyNumberFormat="0" applyBorder="0" applyAlignment="0" applyProtection="0"/>
    <xf numFmtId="0" fontId="42" fillId="30" borderId="0" applyNumberFormat="0" applyBorder="0" applyAlignment="0" applyProtection="0"/>
    <xf numFmtId="0" fontId="42" fillId="24" borderId="0" applyNumberFormat="0" applyBorder="0" applyAlignment="0" applyProtection="0"/>
    <xf numFmtId="0" fontId="42" fillId="28" borderId="0" applyNumberFormat="0" applyBorder="0" applyAlignment="0" applyProtection="0"/>
    <xf numFmtId="0" fontId="42" fillId="27" borderId="0" applyNumberFormat="0" applyBorder="0" applyAlignment="0" applyProtection="0"/>
    <xf numFmtId="0" fontId="42" fillId="30" borderId="0" applyNumberFormat="0" applyBorder="0" applyAlignment="0" applyProtection="0"/>
    <xf numFmtId="0" fontId="42" fillId="24" borderId="0" applyNumberFormat="0" applyBorder="0" applyAlignment="0" applyProtection="0"/>
    <xf numFmtId="0" fontId="4" fillId="5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" fillId="8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" fillId="11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" fillId="14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" fillId="17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" fillId="20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" fillId="6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" fillId="9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" fillId="12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" fillId="15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" fillId="18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4" fillId="21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15" fillId="7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15" fillId="10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15" fillId="13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15" fillId="16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15" fillId="19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15" fillId="22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6" fillId="0" borderId="23" applyNumberFormat="0" applyFill="0" applyAlignment="0" applyProtection="0"/>
    <xf numFmtId="0" fontId="47" fillId="0" borderId="24" applyNumberFormat="0" applyFill="0" applyAlignment="0" applyProtection="0"/>
    <xf numFmtId="0" fontId="48" fillId="0" borderId="25" applyNumberFormat="0" applyFill="0" applyAlignment="0" applyProtection="0"/>
    <xf numFmtId="0" fontId="49" fillId="0" borderId="26" applyNumberFormat="0" applyFill="0" applyAlignment="0" applyProtection="0"/>
    <xf numFmtId="0" fontId="49" fillId="0" borderId="0" applyNumberFormat="0" applyFill="0" applyBorder="0" applyAlignment="0" applyProtection="0"/>
    <xf numFmtId="0" fontId="50" fillId="36" borderId="27" applyNumberFormat="0" applyAlignment="0" applyProtection="0"/>
    <xf numFmtId="0" fontId="50" fillId="36" borderId="27" applyNumberFormat="0" applyAlignment="0" applyProtection="0"/>
    <xf numFmtId="0" fontId="51" fillId="37" borderId="28" applyNumberFormat="0" applyAlignment="0" applyProtection="0"/>
    <xf numFmtId="0" fontId="51" fillId="37" borderId="28" applyNumberFormat="0" applyAlignment="0" applyProtection="0"/>
    <xf numFmtId="165" fontId="28" fillId="0" borderId="0" applyFont="0" applyFill="0" applyBorder="0" applyAlignment="0" applyProtection="0"/>
    <xf numFmtId="0" fontId="28" fillId="0" borderId="0"/>
    <xf numFmtId="0" fontId="52" fillId="36" borderId="29" applyNumberFormat="0" applyAlignment="0" applyProtection="0"/>
    <xf numFmtId="0" fontId="1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28" borderId="27" applyNumberFormat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6" fillId="0" borderId="1" applyNumberFormat="0" applyFill="0" applyAlignment="0" applyProtection="0"/>
    <xf numFmtId="0" fontId="47" fillId="0" borderId="24" applyNumberFormat="0" applyFill="0" applyAlignment="0" applyProtection="0"/>
    <xf numFmtId="0" fontId="7" fillId="0" borderId="2" applyNumberFormat="0" applyFill="0" applyAlignment="0" applyProtection="0"/>
    <xf numFmtId="0" fontId="48" fillId="0" borderId="25" applyNumberFormat="0" applyFill="0" applyAlignment="0" applyProtection="0"/>
    <xf numFmtId="0" fontId="8" fillId="0" borderId="3" applyNumberFormat="0" applyFill="0" applyAlignment="0" applyProtection="0"/>
    <xf numFmtId="0" fontId="49" fillId="0" borderId="26" applyNumberFormat="0" applyFill="0" applyAlignment="0" applyProtection="0"/>
    <xf numFmtId="0" fontId="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9" fillId="2" borderId="4" applyNumberFormat="0" applyAlignment="0" applyProtection="0"/>
    <xf numFmtId="0" fontId="53" fillId="28" borderId="27" applyNumberFormat="0" applyAlignment="0" applyProtection="0"/>
    <xf numFmtId="0" fontId="53" fillId="28" borderId="27" applyNumberFormat="0" applyAlignment="0" applyProtection="0"/>
    <xf numFmtId="0" fontId="11" fillId="0" borderId="6" applyNumberFormat="0" applyFill="0" applyAlignment="0" applyProtection="0"/>
    <xf numFmtId="0" fontId="46" fillId="0" borderId="23" applyNumberFormat="0" applyFill="0" applyAlignment="0" applyProtection="0"/>
    <xf numFmtId="0" fontId="46" fillId="0" borderId="23" applyNumberFormat="0" applyFill="0" applyAlignment="0" applyProtection="0"/>
    <xf numFmtId="0" fontId="55" fillId="28" borderId="0" applyNumberFormat="0" applyBorder="0" applyAlignment="0" applyProtection="0"/>
    <xf numFmtId="0" fontId="55" fillId="28" borderId="0" applyNumberFormat="0" applyBorder="0" applyAlignment="0" applyProtection="0"/>
    <xf numFmtId="0" fontId="28" fillId="0" borderId="0"/>
    <xf numFmtId="0" fontId="41" fillId="0" borderId="0"/>
    <xf numFmtId="0" fontId="41" fillId="0" borderId="0"/>
    <xf numFmtId="0" fontId="28" fillId="0" borderId="0"/>
    <xf numFmtId="0" fontId="4" fillId="0" borderId="0"/>
    <xf numFmtId="0" fontId="41" fillId="0" borderId="0"/>
    <xf numFmtId="0" fontId="41" fillId="0" borderId="0"/>
    <xf numFmtId="0" fontId="28" fillId="25" borderId="30" applyNumberFormat="0" applyFont="0" applyAlignment="0" applyProtection="0"/>
    <xf numFmtId="0" fontId="4" fillId="4" borderId="7" applyNumberFormat="0" applyFont="0" applyAlignment="0" applyProtection="0"/>
    <xf numFmtId="0" fontId="4" fillId="4" borderId="7" applyNumberFormat="0" applyFont="0" applyAlignment="0" applyProtection="0"/>
    <xf numFmtId="0" fontId="41" fillId="25" borderId="30" applyNumberFormat="0" applyFont="0" applyAlignment="0" applyProtection="0"/>
    <xf numFmtId="0" fontId="41" fillId="25" borderId="30" applyNumberFormat="0" applyFont="0" applyAlignment="0" applyProtection="0"/>
    <xf numFmtId="0" fontId="41" fillId="4" borderId="7" applyNumberFormat="0" applyFont="0" applyAlignment="0" applyProtection="0"/>
    <xf numFmtId="0" fontId="41" fillId="25" borderId="30" applyNumberFormat="0" applyFont="0" applyAlignment="0" applyProtection="0"/>
    <xf numFmtId="0" fontId="41" fillId="25" borderId="30" applyNumberFormat="0" applyFont="0" applyAlignment="0" applyProtection="0"/>
    <xf numFmtId="0" fontId="41" fillId="4" borderId="7" applyNumberFormat="0" applyFont="0" applyAlignment="0" applyProtection="0"/>
    <xf numFmtId="0" fontId="41" fillId="25" borderId="30" applyNumberFormat="0" applyFont="0" applyAlignment="0" applyProtection="0"/>
    <xf numFmtId="0" fontId="41" fillId="4" borderId="7" applyNumberFormat="0" applyFont="0" applyAlignment="0" applyProtection="0"/>
    <xf numFmtId="0" fontId="41" fillId="25" borderId="30" applyNumberFormat="0" applyFont="0" applyAlignment="0" applyProtection="0"/>
    <xf numFmtId="0" fontId="41" fillId="4" borderId="7" applyNumberFormat="0" applyFont="0" applyAlignment="0" applyProtection="0"/>
    <xf numFmtId="0" fontId="41" fillId="25" borderId="30" applyNumberFormat="0" applyFont="0" applyAlignment="0" applyProtection="0"/>
    <xf numFmtId="0" fontId="41" fillId="25" borderId="30" applyNumberFormat="0" applyFont="0" applyAlignment="0" applyProtection="0"/>
    <xf numFmtId="0" fontId="41" fillId="4" borderId="7" applyNumberFormat="0" applyFont="0" applyAlignment="0" applyProtection="0"/>
    <xf numFmtId="0" fontId="41" fillId="25" borderId="30" applyNumberFormat="0" applyFont="0" applyAlignment="0" applyProtection="0"/>
    <xf numFmtId="0" fontId="41" fillId="25" borderId="30" applyNumberFormat="0" applyFont="0" applyAlignment="0" applyProtection="0"/>
    <xf numFmtId="0" fontId="41" fillId="25" borderId="30" applyNumberFormat="0" applyFont="0" applyAlignment="0" applyProtection="0"/>
    <xf numFmtId="0" fontId="28" fillId="25" borderId="30" applyNumberFormat="0" applyFont="0" applyAlignment="0" applyProtection="0"/>
    <xf numFmtId="0" fontId="10" fillId="3" borderId="5" applyNumberFormat="0" applyAlignment="0" applyProtection="0"/>
    <xf numFmtId="0" fontId="52" fillId="36" borderId="29" applyNumberFormat="0" applyAlignment="0" applyProtection="0"/>
    <xf numFmtId="0" fontId="52" fillId="36" borderId="29" applyNumberFormat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6" fillId="0" borderId="31" applyNumberFormat="0" applyFill="0" applyAlignment="0" applyProtection="0"/>
    <xf numFmtId="0" fontId="14" fillId="0" borderId="8" applyNumberFormat="0" applyFill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0" fontId="57" fillId="0" borderId="0" applyNumberFormat="0" applyFill="0" applyBorder="0" applyAlignment="0" applyProtection="0"/>
    <xf numFmtId="165" fontId="28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2" fillId="5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2" fillId="8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2" fillId="11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2" fillId="14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2" fillId="17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2" fillId="20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2" fillId="6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2" fillId="9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2" fillId="12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2" fillId="15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2" fillId="18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2" fillId="21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50" fillId="36" borderId="27" applyNumberFormat="0" applyAlignment="0" applyProtection="0"/>
    <xf numFmtId="0" fontId="50" fillId="36" borderId="27" applyNumberFormat="0" applyAlignment="0" applyProtection="0"/>
    <xf numFmtId="0" fontId="50" fillId="36" borderId="27" applyNumberFormat="0" applyAlignment="0" applyProtection="0"/>
    <xf numFmtId="0" fontId="51" fillId="37" borderId="28" applyNumberFormat="0" applyAlignment="0" applyProtection="0"/>
    <xf numFmtId="0" fontId="51" fillId="37" borderId="28" applyNumberFormat="0" applyAlignment="0" applyProtection="0"/>
    <xf numFmtId="0" fontId="51" fillId="37" borderId="28" applyNumberFormat="0" applyAlignment="0" applyProtection="0"/>
    <xf numFmtId="165" fontId="1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4" fillId="38" borderId="0" applyNumberFormat="0" applyBorder="0" applyAlignment="0" applyProtection="0"/>
    <xf numFmtId="0" fontId="50" fillId="36" borderId="27" applyNumberFormat="0" applyAlignment="0" applyProtection="0"/>
    <xf numFmtId="0" fontId="53" fillId="28" borderId="27" applyNumberFormat="0" applyAlignment="0" applyProtection="0"/>
    <xf numFmtId="0" fontId="53" fillId="28" borderId="27" applyNumberFormat="0" applyAlignment="0" applyProtection="0"/>
    <xf numFmtId="0" fontId="53" fillId="28" borderId="27" applyNumberFormat="0" applyAlignment="0" applyProtection="0"/>
    <xf numFmtId="0" fontId="51" fillId="37" borderId="28" applyNumberFormat="0" applyAlignment="0" applyProtection="0"/>
    <xf numFmtId="0" fontId="54" fillId="38" borderId="0" applyNumberFormat="0" applyBorder="0" applyAlignment="0" applyProtection="0"/>
    <xf numFmtId="0" fontId="45" fillId="35" borderId="0" applyNumberFormat="0" applyBorder="0" applyAlignment="0" applyProtection="0"/>
    <xf numFmtId="0" fontId="46" fillId="0" borderId="23" applyNumberFormat="0" applyFill="0" applyAlignment="0" applyProtection="0"/>
    <xf numFmtId="0" fontId="46" fillId="0" borderId="23" applyNumberFormat="0" applyFill="0" applyAlignment="0" applyProtection="0"/>
    <xf numFmtId="0" fontId="46" fillId="0" borderId="23" applyNumberFormat="0" applyFill="0" applyAlignment="0" applyProtection="0"/>
    <xf numFmtId="0" fontId="55" fillId="28" borderId="0" applyNumberFormat="0" applyBorder="0" applyAlignment="0" applyProtection="0"/>
    <xf numFmtId="0" fontId="55" fillId="28" borderId="0" applyNumberFormat="0" applyBorder="0" applyAlignment="0" applyProtection="0"/>
    <xf numFmtId="0" fontId="55" fillId="28" borderId="0" applyNumberFormat="0" applyBorder="0" applyAlignment="0" applyProtection="0"/>
    <xf numFmtId="0" fontId="16" fillId="0" borderId="0"/>
    <xf numFmtId="0" fontId="41" fillId="0" borderId="0"/>
    <xf numFmtId="0" fontId="41" fillId="0" borderId="0"/>
    <xf numFmtId="0" fontId="16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25" borderId="30" applyNumberFormat="0" applyFont="0" applyAlignment="0" applyProtection="0"/>
    <xf numFmtId="0" fontId="41" fillId="25" borderId="30" applyNumberFormat="0" applyFont="0" applyAlignment="0" applyProtection="0"/>
    <xf numFmtId="0" fontId="41" fillId="25" borderId="30" applyNumberFormat="0" applyFont="0" applyAlignment="0" applyProtection="0"/>
    <xf numFmtId="0" fontId="41" fillId="25" borderId="30" applyNumberFormat="0" applyFont="0" applyAlignment="0" applyProtection="0"/>
    <xf numFmtId="0" fontId="41" fillId="25" borderId="30" applyNumberFormat="0" applyFont="0" applyAlignment="0" applyProtection="0"/>
    <xf numFmtId="0" fontId="41" fillId="25" borderId="30" applyNumberFormat="0" applyFont="0" applyAlignment="0" applyProtection="0"/>
    <xf numFmtId="0" fontId="41" fillId="25" borderId="30" applyNumberFormat="0" applyFont="0" applyAlignment="0" applyProtection="0"/>
    <xf numFmtId="0" fontId="41" fillId="25" borderId="30" applyNumberFormat="0" applyFont="0" applyAlignment="0" applyProtection="0"/>
    <xf numFmtId="0" fontId="41" fillId="25" borderId="30" applyNumberFormat="0" applyFont="0" applyAlignment="0" applyProtection="0"/>
    <xf numFmtId="0" fontId="41" fillId="25" borderId="30" applyNumberFormat="0" applyFont="0" applyAlignment="0" applyProtection="0"/>
    <xf numFmtId="0" fontId="41" fillId="25" borderId="30" applyNumberFormat="0" applyFont="0" applyAlignment="0" applyProtection="0"/>
    <xf numFmtId="0" fontId="2" fillId="4" borderId="7" applyNumberFormat="0" applyFont="0" applyAlignment="0" applyProtection="0"/>
    <xf numFmtId="0" fontId="41" fillId="25" borderId="30" applyNumberFormat="0" applyFont="0" applyAlignment="0" applyProtection="0"/>
    <xf numFmtId="0" fontId="41" fillId="25" borderId="30" applyNumberFormat="0" applyFont="0" applyAlignment="0" applyProtection="0"/>
    <xf numFmtId="0" fontId="41" fillId="25" borderId="30" applyNumberFormat="0" applyFont="0" applyAlignment="0" applyProtection="0"/>
    <xf numFmtId="0" fontId="41" fillId="25" borderId="30" applyNumberFormat="0" applyFont="0" applyAlignment="0" applyProtection="0"/>
    <xf numFmtId="0" fontId="41" fillId="25" borderId="30" applyNumberFormat="0" applyFont="0" applyAlignment="0" applyProtection="0"/>
    <xf numFmtId="0" fontId="41" fillId="25" borderId="30" applyNumberFormat="0" applyFont="0" applyAlignment="0" applyProtection="0"/>
    <xf numFmtId="0" fontId="41" fillId="25" borderId="30" applyNumberFormat="0" applyFont="0" applyAlignment="0" applyProtection="0"/>
    <xf numFmtId="0" fontId="2" fillId="4" borderId="7" applyNumberFormat="0" applyFont="0" applyAlignment="0" applyProtection="0"/>
    <xf numFmtId="0" fontId="16" fillId="25" borderId="30" applyNumberFormat="0" applyFont="0" applyAlignment="0" applyProtection="0"/>
    <xf numFmtId="0" fontId="55" fillId="28" borderId="0" applyNumberFormat="0" applyBorder="0" applyAlignment="0" applyProtection="0"/>
    <xf numFmtId="0" fontId="52" fillId="36" borderId="29" applyNumberFormat="0" applyAlignment="0" applyProtection="0"/>
    <xf numFmtId="0" fontId="52" fillId="36" borderId="29" applyNumberFormat="0" applyAlignment="0" applyProtection="0"/>
    <xf numFmtId="0" fontId="52" fillId="36" borderId="29" applyNumberFormat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165" fontId="16" fillId="0" borderId="0" applyFont="0" applyFill="0" applyBorder="0" applyAlignment="0" applyProtection="0"/>
    <xf numFmtId="0" fontId="42" fillId="30" borderId="0" applyNumberFormat="0" applyBorder="0" applyAlignment="0" applyProtection="0"/>
    <xf numFmtId="0" fontId="42" fillId="31" borderId="0" applyNumberFormat="0" applyBorder="0" applyAlignment="0" applyProtection="0"/>
    <xf numFmtId="0" fontId="42" fillId="32" borderId="0" applyNumberFormat="0" applyBorder="0" applyAlignment="0" applyProtection="0"/>
    <xf numFmtId="0" fontId="42" fillId="33" borderId="0" applyNumberFormat="0" applyBorder="0" applyAlignment="0" applyProtection="0"/>
    <xf numFmtId="0" fontId="42" fillId="30" borderId="0" applyNumberFormat="0" applyBorder="0" applyAlignment="0" applyProtection="0"/>
    <xf numFmtId="0" fontId="42" fillId="34" borderId="0" applyNumberFormat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" fillId="0" borderId="0"/>
    <xf numFmtId="0" fontId="81" fillId="0" borderId="0"/>
  </cellStyleXfs>
  <cellXfs count="151">
    <xf numFmtId="0" fontId="0" fillId="0" borderId="0" xfId="0"/>
    <xf numFmtId="0" fontId="17" fillId="0" borderId="0" xfId="2" applyFont="1"/>
    <xf numFmtId="0" fontId="17" fillId="0" borderId="9" xfId="2" applyFont="1" applyBorder="1" applyAlignment="1">
      <alignment wrapText="1"/>
    </xf>
    <xf numFmtId="0" fontId="20" fillId="0" borderId="9" xfId="2" applyFont="1" applyBorder="1" applyAlignment="1">
      <alignment wrapText="1"/>
    </xf>
    <xf numFmtId="0" fontId="21" fillId="0" borderId="9" xfId="2" applyFont="1" applyBorder="1" applyAlignment="1">
      <alignment horizontal="center"/>
    </xf>
    <xf numFmtId="1" fontId="21" fillId="0" borderId="9" xfId="2" applyNumberFormat="1" applyFont="1" applyBorder="1" applyAlignment="1">
      <alignment horizontal="center"/>
    </xf>
    <xf numFmtId="2" fontId="22" fillId="0" borderId="9" xfId="2" applyNumberFormat="1" applyFont="1" applyBorder="1" applyAlignment="1">
      <alignment horizontal="center" wrapText="1"/>
    </xf>
    <xf numFmtId="3" fontId="21" fillId="0" borderId="9" xfId="2" applyNumberFormat="1" applyFont="1" applyBorder="1" applyAlignment="1">
      <alignment horizontal="center"/>
    </xf>
    <xf numFmtId="0" fontId="21" fillId="0" borderId="9" xfId="2" applyFont="1" applyBorder="1"/>
    <xf numFmtId="166" fontId="21" fillId="0" borderId="9" xfId="2" applyNumberFormat="1" applyFont="1" applyBorder="1" applyAlignment="1">
      <alignment horizontal="center"/>
    </xf>
    <xf numFmtId="0" fontId="17" fillId="0" borderId="9" xfId="2" applyFont="1" applyBorder="1"/>
    <xf numFmtId="3" fontId="24" fillId="0" borderId="9" xfId="2" applyNumberFormat="1" applyFont="1" applyBorder="1" applyAlignment="1">
      <alignment horizontal="center"/>
    </xf>
    <xf numFmtId="166" fontId="24" fillId="0" borderId="9" xfId="2" applyNumberFormat="1" applyFont="1" applyBorder="1" applyAlignment="1">
      <alignment horizontal="center"/>
    </xf>
    <xf numFmtId="0" fontId="17" fillId="0" borderId="9" xfId="0" applyFont="1" applyBorder="1"/>
    <xf numFmtId="3" fontId="26" fillId="0" borderId="9" xfId="2" applyNumberFormat="1" applyFont="1" applyBorder="1" applyAlignment="1">
      <alignment horizontal="center"/>
    </xf>
    <xf numFmtId="166" fontId="26" fillId="0" borderId="9" xfId="2" applyNumberFormat="1" applyFont="1" applyBorder="1" applyAlignment="1">
      <alignment horizontal="center"/>
    </xf>
    <xf numFmtId="0" fontId="17" fillId="0" borderId="0" xfId="0" applyFont="1"/>
    <xf numFmtId="3" fontId="17" fillId="0" borderId="0" xfId="0" applyNumberFormat="1" applyFont="1"/>
    <xf numFmtId="0" fontId="31" fillId="0" borderId="0" xfId="0" applyFont="1"/>
    <xf numFmtId="0" fontId="30" fillId="0" borderId="0" xfId="0" applyFont="1"/>
    <xf numFmtId="0" fontId="20" fillId="0" borderId="0" xfId="0" applyFont="1"/>
    <xf numFmtId="2" fontId="20" fillId="0" borderId="0" xfId="0" applyNumberFormat="1" applyFont="1" applyAlignment="1">
      <alignment horizontal="center"/>
    </xf>
    <xf numFmtId="0" fontId="32" fillId="0" borderId="0" xfId="0" applyFont="1"/>
    <xf numFmtId="0" fontId="36" fillId="0" borderId="0" xfId="0" applyFont="1"/>
    <xf numFmtId="0" fontId="38" fillId="0" borderId="0" xfId="0" applyFont="1"/>
    <xf numFmtId="0" fontId="39" fillId="0" borderId="0" xfId="0" applyFont="1"/>
    <xf numFmtId="0" fontId="40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3" fontId="0" fillId="0" borderId="0" xfId="0" applyNumberFormat="1"/>
    <xf numFmtId="0" fontId="16" fillId="0" borderId="0" xfId="0" applyFont="1"/>
    <xf numFmtId="49" fontId="58" fillId="0" borderId="0" xfId="0" applyNumberFormat="1" applyFont="1"/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0" fillId="0" borderId="9" xfId="0" applyBorder="1" applyAlignment="1">
      <alignment wrapText="1"/>
    </xf>
    <xf numFmtId="0" fontId="34" fillId="0" borderId="9" xfId="0" applyFont="1" applyBorder="1" applyAlignment="1">
      <alignment wrapText="1"/>
    </xf>
    <xf numFmtId="0" fontId="26" fillId="0" borderId="9" xfId="0" applyFont="1" applyBorder="1"/>
    <xf numFmtId="0" fontId="26" fillId="0" borderId="9" xfId="0" applyFont="1" applyBorder="1" applyAlignment="1">
      <alignment wrapText="1"/>
    </xf>
    <xf numFmtId="49" fontId="60" fillId="0" borderId="10" xfId="0" applyNumberFormat="1" applyFont="1" applyBorder="1"/>
    <xf numFmtId="49" fontId="60" fillId="0" borderId="9" xfId="0" applyNumberFormat="1" applyFont="1" applyBorder="1"/>
    <xf numFmtId="4" fontId="61" fillId="0" borderId="9" xfId="0" applyNumberFormat="1" applyFont="1" applyBorder="1"/>
    <xf numFmtId="4" fontId="61" fillId="0" borderId="12" xfId="0" applyNumberFormat="1" applyFont="1" applyBorder="1"/>
    <xf numFmtId="3" fontId="36" fillId="0" borderId="0" xfId="0" applyNumberFormat="1" applyFont="1" applyAlignment="1">
      <alignment horizontal="center"/>
    </xf>
    <xf numFmtId="4" fontId="61" fillId="0" borderId="13" xfId="0" applyNumberFormat="1" applyFont="1" applyBorder="1"/>
    <xf numFmtId="0" fontId="36" fillId="0" borderId="0" xfId="0" applyFont="1" applyAlignment="1">
      <alignment horizontal="center"/>
    </xf>
    <xf numFmtId="49" fontId="59" fillId="39" borderId="9" xfId="0" applyNumberFormat="1" applyFont="1" applyFill="1" applyBorder="1" applyAlignment="1">
      <alignment horizontal="center"/>
    </xf>
    <xf numFmtId="0" fontId="59" fillId="39" borderId="9" xfId="0" applyFont="1" applyFill="1" applyBorder="1" applyAlignment="1">
      <alignment horizontal="center"/>
    </xf>
    <xf numFmtId="169" fontId="27" fillId="0" borderId="9" xfId="1" applyNumberFormat="1" applyFont="1" applyFill="1" applyBorder="1" applyAlignment="1">
      <alignment horizontal="center" vertical="center"/>
    </xf>
    <xf numFmtId="0" fontId="37" fillId="0" borderId="0" xfId="2" applyFont="1"/>
    <xf numFmtId="169" fontId="27" fillId="0" borderId="9" xfId="0" applyNumberFormat="1" applyFont="1" applyBorder="1" applyAlignment="1">
      <alignment horizontal="center" vertical="center"/>
    </xf>
    <xf numFmtId="3" fontId="21" fillId="0" borderId="9" xfId="0" applyNumberFormat="1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18" fillId="0" borderId="0" xfId="2" applyFont="1"/>
    <xf numFmtId="170" fontId="26" fillId="0" borderId="9" xfId="0" applyNumberFormat="1" applyFont="1" applyBorder="1" applyAlignment="1">
      <alignment horizontal="center" vertical="center"/>
    </xf>
    <xf numFmtId="0" fontId="21" fillId="0" borderId="9" xfId="2" applyFont="1" applyBorder="1" applyAlignment="1">
      <alignment horizontal="center" vertical="center"/>
    </xf>
    <xf numFmtId="1" fontId="21" fillId="0" borderId="9" xfId="2" applyNumberFormat="1" applyFont="1" applyBorder="1" applyAlignment="1">
      <alignment horizontal="center" vertical="center"/>
    </xf>
    <xf numFmtId="0" fontId="26" fillId="0" borderId="0" xfId="0" applyFont="1"/>
    <xf numFmtId="167" fontId="21" fillId="0" borderId="9" xfId="0" applyNumberFormat="1" applyFont="1" applyBorder="1" applyAlignment="1">
      <alignment horizontal="center" vertical="center"/>
    </xf>
    <xf numFmtId="3" fontId="25" fillId="0" borderId="9" xfId="0" applyNumberFormat="1" applyFont="1" applyBorder="1" applyAlignment="1">
      <alignment horizontal="right" vertical="center"/>
    </xf>
    <xf numFmtId="3" fontId="21" fillId="0" borderId="9" xfId="0" applyNumberFormat="1" applyFont="1" applyBorder="1" applyAlignment="1">
      <alignment horizontal="right" vertical="center"/>
    </xf>
    <xf numFmtId="169" fontId="27" fillId="0" borderId="9" xfId="0" applyNumberFormat="1" applyFont="1" applyBorder="1" applyAlignment="1">
      <alignment vertical="center"/>
    </xf>
    <xf numFmtId="170" fontId="26" fillId="0" borderId="9" xfId="0" applyNumberFormat="1" applyFont="1" applyBorder="1" applyAlignment="1">
      <alignment vertical="center"/>
    </xf>
    <xf numFmtId="4" fontId="61" fillId="0" borderId="9" xfId="0" applyNumberFormat="1" applyFont="1" applyBorder="1" applyAlignment="1">
      <alignment horizontal="right"/>
    </xf>
    <xf numFmtId="3" fontId="61" fillId="0" borderId="9" xfId="0" applyNumberFormat="1" applyFont="1" applyBorder="1" applyAlignment="1">
      <alignment horizontal="right"/>
    </xf>
    <xf numFmtId="0" fontId="32" fillId="0" borderId="9" xfId="0" applyFont="1" applyBorder="1"/>
    <xf numFmtId="0" fontId="32" fillId="0" borderId="9" xfId="0" applyFont="1" applyBorder="1" applyAlignment="1">
      <alignment horizontal="center" vertical="center"/>
    </xf>
    <xf numFmtId="171" fontId="17" fillId="0" borderId="9" xfId="0" applyNumberFormat="1" applyFont="1" applyBorder="1"/>
    <xf numFmtId="17" fontId="32" fillId="0" borderId="9" xfId="0" applyNumberFormat="1" applyFont="1" applyBorder="1" applyAlignment="1">
      <alignment horizontal="center" vertical="center"/>
    </xf>
    <xf numFmtId="0" fontId="23" fillId="0" borderId="9" xfId="2" applyFont="1" applyBorder="1"/>
    <xf numFmtId="0" fontId="62" fillId="0" borderId="0" xfId="0" applyFont="1"/>
    <xf numFmtId="0" fontId="63" fillId="0" borderId="0" xfId="0" applyFont="1"/>
    <xf numFmtId="0" fontId="62" fillId="0" borderId="9" xfId="0" applyFont="1" applyBorder="1" applyAlignment="1">
      <alignment wrapText="1"/>
    </xf>
    <xf numFmtId="0" fontId="70" fillId="0" borderId="9" xfId="0" applyFont="1" applyBorder="1" applyAlignment="1">
      <alignment wrapText="1"/>
    </xf>
    <xf numFmtId="0" fontId="65" fillId="0" borderId="9" xfId="2" applyFont="1" applyBorder="1" applyAlignment="1">
      <alignment horizontal="center"/>
    </xf>
    <xf numFmtId="1" fontId="65" fillId="0" borderId="9" xfId="2" applyNumberFormat="1" applyFont="1" applyBorder="1" applyAlignment="1">
      <alignment horizontal="center"/>
    </xf>
    <xf numFmtId="0" fontId="72" fillId="0" borderId="9" xfId="0" applyFont="1" applyBorder="1"/>
    <xf numFmtId="3" fontId="65" fillId="0" borderId="9" xfId="0" applyNumberFormat="1" applyFont="1" applyBorder="1" applyAlignment="1">
      <alignment horizontal="center"/>
    </xf>
    <xf numFmtId="4" fontId="65" fillId="0" borderId="9" xfId="0" applyNumberFormat="1" applyFont="1" applyBorder="1" applyAlignment="1">
      <alignment horizontal="center"/>
    </xf>
    <xf numFmtId="0" fontId="65" fillId="0" borderId="9" xfId="0" applyFont="1" applyBorder="1"/>
    <xf numFmtId="2" fontId="65" fillId="0" borderId="9" xfId="0" applyNumberFormat="1" applyFont="1" applyBorder="1" applyAlignment="1">
      <alignment horizontal="center"/>
    </xf>
    <xf numFmtId="0" fontId="62" fillId="0" borderId="9" xfId="0" applyFont="1" applyBorder="1"/>
    <xf numFmtId="3" fontId="73" fillId="0" borderId="9" xfId="0" applyNumberFormat="1" applyFont="1" applyBorder="1" applyAlignment="1">
      <alignment horizontal="center"/>
    </xf>
    <xf numFmtId="2" fontId="73" fillId="0" borderId="9" xfId="0" applyNumberFormat="1" applyFont="1" applyBorder="1" applyAlignment="1">
      <alignment horizontal="center"/>
    </xf>
    <xf numFmtId="0" fontId="70" fillId="0" borderId="9" xfId="0" applyFont="1" applyBorder="1"/>
    <xf numFmtId="3" fontId="71" fillId="0" borderId="9" xfId="0" applyNumberFormat="1" applyFont="1" applyBorder="1" applyAlignment="1">
      <alignment horizontal="center"/>
    </xf>
    <xf numFmtId="2" fontId="71" fillId="0" borderId="9" xfId="0" applyNumberFormat="1" applyFont="1" applyBorder="1" applyAlignment="1">
      <alignment horizontal="center"/>
    </xf>
    <xf numFmtId="1" fontId="71" fillId="0" borderId="9" xfId="0" applyNumberFormat="1" applyFont="1" applyBorder="1" applyAlignment="1">
      <alignment horizontal="center"/>
    </xf>
    <xf numFmtId="2" fontId="71" fillId="0" borderId="9" xfId="0" applyNumberFormat="1" applyFont="1" applyBorder="1" applyAlignment="1">
      <alignment horizontal="center" wrapText="1"/>
    </xf>
    <xf numFmtId="166" fontId="65" fillId="0" borderId="9" xfId="0" applyNumberFormat="1" applyFont="1" applyBorder="1" applyAlignment="1">
      <alignment horizontal="center"/>
    </xf>
    <xf numFmtId="166" fontId="73" fillId="0" borderId="9" xfId="0" applyNumberFormat="1" applyFont="1" applyBorder="1" applyAlignment="1">
      <alignment horizontal="center"/>
    </xf>
    <xf numFmtId="0" fontId="62" fillId="0" borderId="9" xfId="2" applyFont="1" applyBorder="1"/>
    <xf numFmtId="0" fontId="74" fillId="0" borderId="9" xfId="0" applyFont="1" applyBorder="1"/>
    <xf numFmtId="166" fontId="70" fillId="0" borderId="9" xfId="0" applyNumberFormat="1" applyFont="1" applyBorder="1" applyAlignment="1">
      <alignment horizontal="center"/>
    </xf>
    <xf numFmtId="49" fontId="75" fillId="0" borderId="14" xfId="0" applyNumberFormat="1" applyFont="1" applyBorder="1" applyAlignment="1">
      <alignment horizontal="center"/>
    </xf>
    <xf numFmtId="49" fontId="75" fillId="0" borderId="15" xfId="0" applyNumberFormat="1" applyFont="1" applyBorder="1" applyAlignment="1">
      <alignment horizontal="center"/>
    </xf>
    <xf numFmtId="0" fontId="75" fillId="0" borderId="16" xfId="0" applyFont="1" applyBorder="1" applyAlignment="1">
      <alignment horizontal="center"/>
    </xf>
    <xf numFmtId="0" fontId="76" fillId="0" borderId="17" xfId="0" applyFont="1" applyBorder="1"/>
    <xf numFmtId="3" fontId="76" fillId="0" borderId="18" xfId="0" applyNumberFormat="1" applyFont="1" applyBorder="1" applyAlignment="1">
      <alignment horizontal="right"/>
    </xf>
    <xf numFmtId="0" fontId="77" fillId="0" borderId="17" xfId="0" applyFont="1" applyBorder="1"/>
    <xf numFmtId="3" fontId="77" fillId="0" borderId="0" xfId="0" applyNumberFormat="1" applyFont="1" applyAlignment="1">
      <alignment horizontal="right"/>
    </xf>
    <xf numFmtId="3" fontId="76" fillId="0" borderId="19" xfId="0" applyNumberFormat="1" applyFont="1" applyBorder="1" applyAlignment="1">
      <alignment horizontal="right"/>
    </xf>
    <xf numFmtId="3" fontId="78" fillId="0" borderId="0" xfId="0" applyNumberFormat="1" applyFont="1" applyAlignment="1">
      <alignment horizontal="right"/>
    </xf>
    <xf numFmtId="3" fontId="76" fillId="0" borderId="0" xfId="0" applyNumberFormat="1" applyFont="1" applyAlignment="1">
      <alignment horizontal="right"/>
    </xf>
    <xf numFmtId="0" fontId="79" fillId="0" borderId="0" xfId="0" applyFont="1"/>
    <xf numFmtId="0" fontId="80" fillId="0" borderId="20" xfId="0" applyFont="1" applyBorder="1" applyAlignment="1">
      <alignment horizontal="center"/>
    </xf>
    <xf numFmtId="3" fontId="80" fillId="0" borderId="21" xfId="0" applyNumberFormat="1" applyFont="1" applyBorder="1" applyAlignment="1">
      <alignment horizontal="right"/>
    </xf>
    <xf numFmtId="3" fontId="80" fillId="0" borderId="22" xfId="0" applyNumberFormat="1" applyFont="1" applyBorder="1" applyAlignment="1">
      <alignment horizontal="right"/>
    </xf>
    <xf numFmtId="0" fontId="62" fillId="40" borderId="0" xfId="0" applyFont="1" applyFill="1"/>
    <xf numFmtId="3" fontId="62" fillId="40" borderId="0" xfId="0" applyNumberFormat="1" applyFont="1" applyFill="1"/>
    <xf numFmtId="49" fontId="66" fillId="40" borderId="9" xfId="0" applyNumberFormat="1" applyFont="1" applyFill="1" applyBorder="1" applyAlignment="1">
      <alignment horizontal="left"/>
    </xf>
    <xf numFmtId="3" fontId="66" fillId="40" borderId="9" xfId="0" applyNumberFormat="1" applyFont="1" applyFill="1" applyBorder="1" applyAlignment="1">
      <alignment horizontal="right"/>
    </xf>
    <xf numFmtId="49" fontId="66" fillId="40" borderId="9" xfId="0" applyNumberFormat="1" applyFont="1" applyFill="1" applyBorder="1" applyAlignment="1">
      <alignment horizontal="right"/>
    </xf>
    <xf numFmtId="49" fontId="67" fillId="40" borderId="9" xfId="0" applyNumberFormat="1" applyFont="1" applyFill="1" applyBorder="1"/>
    <xf numFmtId="3" fontId="68" fillId="40" borderId="9" xfId="0" applyNumberFormat="1" applyFont="1" applyFill="1" applyBorder="1" applyAlignment="1">
      <alignment horizontal="right"/>
    </xf>
    <xf numFmtId="49" fontId="67" fillId="40" borderId="32" xfId="0" applyNumberFormat="1" applyFont="1" applyFill="1" applyBorder="1"/>
    <xf numFmtId="168" fontId="68" fillId="40" borderId="0" xfId="170" applyNumberFormat="1" applyFont="1" applyFill="1" applyBorder="1"/>
    <xf numFmtId="49" fontId="67" fillId="40" borderId="0" xfId="0" applyNumberFormat="1" applyFont="1" applyFill="1"/>
    <xf numFmtId="0" fontId="63" fillId="40" borderId="0" xfId="0" applyFont="1" applyFill="1"/>
    <xf numFmtId="3" fontId="68" fillId="40" borderId="9" xfId="0" applyNumberFormat="1" applyFont="1" applyFill="1" applyBorder="1"/>
    <xf numFmtId="168" fontId="68" fillId="40" borderId="9" xfId="170" applyNumberFormat="1" applyFont="1" applyFill="1" applyBorder="1" applyAlignment="1">
      <alignment horizontal="center"/>
    </xf>
    <xf numFmtId="3" fontId="82" fillId="0" borderId="21" xfId="0" applyNumberFormat="1" applyFont="1" applyBorder="1" applyAlignment="1">
      <alignment horizontal="right"/>
    </xf>
    <xf numFmtId="0" fontId="20" fillId="0" borderId="9" xfId="2" applyFont="1" applyBorder="1" applyAlignment="1">
      <alignment horizontal="center" vertical="center"/>
    </xf>
    <xf numFmtId="0" fontId="19" fillId="0" borderId="10" xfId="2" applyFont="1" applyBorder="1" applyAlignment="1">
      <alignment horizontal="center" vertical="center"/>
    </xf>
    <xf numFmtId="0" fontId="19" fillId="0" borderId="11" xfId="2" applyFont="1" applyBorder="1" applyAlignment="1">
      <alignment horizontal="center" vertical="center"/>
    </xf>
    <xf numFmtId="0" fontId="19" fillId="0" borderId="12" xfId="2" applyFont="1" applyBorder="1" applyAlignment="1">
      <alignment horizontal="center" vertical="center"/>
    </xf>
    <xf numFmtId="0" fontId="18" fillId="0" borderId="0" xfId="2" applyFont="1" applyAlignment="1">
      <alignment horizontal="center"/>
    </xf>
    <xf numFmtId="0" fontId="65" fillId="40" borderId="9" xfId="2" applyFont="1" applyFill="1" applyBorder="1" applyAlignment="1">
      <alignment horizontal="center"/>
    </xf>
    <xf numFmtId="0" fontId="64" fillId="40" borderId="9" xfId="2" applyFont="1" applyFill="1" applyBorder="1" applyAlignment="1">
      <alignment horizontal="center"/>
    </xf>
    <xf numFmtId="0" fontId="70" fillId="0" borderId="9" xfId="2" applyFont="1" applyBorder="1" applyAlignment="1">
      <alignment horizontal="center" vertical="center"/>
    </xf>
    <xf numFmtId="0" fontId="69" fillId="0" borderId="10" xfId="0" applyFont="1" applyBorder="1" applyAlignment="1">
      <alignment horizontal="center" vertical="center"/>
    </xf>
    <xf numFmtId="0" fontId="69" fillId="0" borderId="11" xfId="0" applyFont="1" applyBorder="1" applyAlignment="1">
      <alignment horizontal="center" vertical="center"/>
    </xf>
    <xf numFmtId="0" fontId="69" fillId="0" borderId="12" xfId="0" applyFont="1" applyBorder="1" applyAlignment="1">
      <alignment horizontal="center" vertical="center"/>
    </xf>
    <xf numFmtId="0" fontId="70" fillId="0" borderId="9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3" fontId="36" fillId="0" borderId="0" xfId="0" applyNumberFormat="1" applyFont="1" applyAlignment="1">
      <alignment horizontal="center"/>
    </xf>
    <xf numFmtId="0" fontId="36" fillId="0" borderId="0" xfId="0" applyFont="1" applyAlignment="1">
      <alignment horizontal="center"/>
    </xf>
    <xf numFmtId="0" fontId="70" fillId="0" borderId="0" xfId="0" applyFont="1" applyBorder="1"/>
    <xf numFmtId="3" fontId="71" fillId="0" borderId="0" xfId="0" applyNumberFormat="1" applyFont="1" applyBorder="1" applyAlignment="1">
      <alignment horizontal="center"/>
    </xf>
    <xf numFmtId="2" fontId="71" fillId="0" borderId="0" xfId="0" applyNumberFormat="1" applyFont="1" applyBorder="1" applyAlignment="1">
      <alignment horizontal="center"/>
    </xf>
    <xf numFmtId="1" fontId="71" fillId="0" borderId="0" xfId="0" applyNumberFormat="1" applyFont="1" applyBorder="1" applyAlignment="1">
      <alignment horizontal="center"/>
    </xf>
    <xf numFmtId="0" fontId="25" fillId="0" borderId="9" xfId="2" applyFont="1" applyBorder="1" applyAlignment="1">
      <alignment vertical="center" wrapText="1"/>
    </xf>
    <xf numFmtId="3" fontId="25" fillId="0" borderId="9" xfId="2" applyNumberFormat="1" applyFont="1" applyBorder="1" applyAlignment="1">
      <alignment horizontal="center" vertical="center"/>
    </xf>
    <xf numFmtId="166" fontId="25" fillId="0" borderId="9" xfId="2" applyNumberFormat="1" applyFont="1" applyBorder="1" applyAlignment="1">
      <alignment horizontal="center" vertical="center"/>
    </xf>
    <xf numFmtId="166" fontId="27" fillId="0" borderId="9" xfId="2" applyNumberFormat="1" applyFont="1" applyBorder="1" applyAlignment="1">
      <alignment horizontal="center" vertical="center"/>
    </xf>
    <xf numFmtId="0" fontId="29" fillId="0" borderId="9" xfId="2" applyFont="1" applyBorder="1" applyAlignment="1">
      <alignment vertical="center"/>
    </xf>
    <xf numFmtId="3" fontId="29" fillId="41" borderId="9" xfId="2" applyNumberFormat="1" applyFont="1" applyFill="1" applyBorder="1" applyAlignment="1">
      <alignment horizontal="center" vertical="center"/>
    </xf>
    <xf numFmtId="166" fontId="83" fillId="0" borderId="9" xfId="336" applyNumberFormat="1" applyFont="1" applyBorder="1" applyAlignment="1">
      <alignment horizontal="center" vertical="center"/>
    </xf>
    <xf numFmtId="166" fontId="29" fillId="0" borderId="9" xfId="2" applyNumberFormat="1" applyFont="1" applyBorder="1" applyAlignment="1">
      <alignment horizontal="center" vertical="center"/>
    </xf>
  </cellXfs>
  <cellStyles count="338">
    <cellStyle name="%20 - Vurgu1 2" xfId="3" xr:uid="{00000000-0005-0000-0000-000000000000}"/>
    <cellStyle name="%20 - Vurgu2 2" xfId="4" xr:uid="{00000000-0005-0000-0000-000001000000}"/>
    <cellStyle name="%20 - Vurgu3 2" xfId="5" xr:uid="{00000000-0005-0000-0000-000002000000}"/>
    <cellStyle name="%20 - Vurgu4 2" xfId="6" xr:uid="{00000000-0005-0000-0000-000003000000}"/>
    <cellStyle name="%20 - Vurgu5 2" xfId="7" xr:uid="{00000000-0005-0000-0000-000004000000}"/>
    <cellStyle name="%20 - Vurgu6 2" xfId="8" xr:uid="{00000000-0005-0000-0000-000005000000}"/>
    <cellStyle name="%40 - Vurgu1 2" xfId="9" xr:uid="{00000000-0005-0000-0000-000006000000}"/>
    <cellStyle name="%40 - Vurgu2 2" xfId="10" xr:uid="{00000000-0005-0000-0000-000007000000}"/>
    <cellStyle name="%40 - Vurgu3 2" xfId="11" xr:uid="{00000000-0005-0000-0000-000008000000}"/>
    <cellStyle name="%40 - Vurgu4 2" xfId="12" xr:uid="{00000000-0005-0000-0000-000009000000}"/>
    <cellStyle name="%40 - Vurgu5 2" xfId="13" xr:uid="{00000000-0005-0000-0000-00000A000000}"/>
    <cellStyle name="%40 - Vurgu6 2" xfId="14" xr:uid="{00000000-0005-0000-0000-00000B000000}"/>
    <cellStyle name="%60 - Vurgu1 2" xfId="15" xr:uid="{00000000-0005-0000-0000-00000C000000}"/>
    <cellStyle name="%60 - Vurgu2 2" xfId="16" xr:uid="{00000000-0005-0000-0000-00000D000000}"/>
    <cellStyle name="%60 - Vurgu3 2" xfId="17" xr:uid="{00000000-0005-0000-0000-00000E000000}"/>
    <cellStyle name="%60 - Vurgu4 2" xfId="18" xr:uid="{00000000-0005-0000-0000-00000F000000}"/>
    <cellStyle name="%60 - Vurgu5 2" xfId="19" xr:uid="{00000000-0005-0000-0000-000010000000}"/>
    <cellStyle name="%60 - Vurgu6 2" xfId="20" xr:uid="{00000000-0005-0000-0000-000011000000}"/>
    <cellStyle name="20% - Accent1" xfId="21" xr:uid="{00000000-0005-0000-0000-000012000000}"/>
    <cellStyle name="20% - Accent1 2" xfId="22" xr:uid="{00000000-0005-0000-0000-000013000000}"/>
    <cellStyle name="20% - Accent1 2 2" xfId="23" xr:uid="{00000000-0005-0000-0000-000014000000}"/>
    <cellStyle name="20% - Accent1 2 2 2" xfId="171" xr:uid="{00000000-0005-0000-0000-000015000000}"/>
    <cellStyle name="20% - Accent1 2 3" xfId="172" xr:uid="{00000000-0005-0000-0000-000016000000}"/>
    <cellStyle name="20% - Accent1 3" xfId="173" xr:uid="{00000000-0005-0000-0000-000017000000}"/>
    <cellStyle name="20% - Accent1 4" xfId="174" xr:uid="{00000000-0005-0000-0000-000018000000}"/>
    <cellStyle name="20% - Accent2" xfId="24" xr:uid="{00000000-0005-0000-0000-000019000000}"/>
    <cellStyle name="20% - Accent2 2" xfId="25" xr:uid="{00000000-0005-0000-0000-00001A000000}"/>
    <cellStyle name="20% - Accent2 2 2" xfId="26" xr:uid="{00000000-0005-0000-0000-00001B000000}"/>
    <cellStyle name="20% - Accent2 2 2 2" xfId="175" xr:uid="{00000000-0005-0000-0000-00001C000000}"/>
    <cellStyle name="20% - Accent2 2 3" xfId="176" xr:uid="{00000000-0005-0000-0000-00001D000000}"/>
    <cellStyle name="20% - Accent2 3" xfId="177" xr:uid="{00000000-0005-0000-0000-00001E000000}"/>
    <cellStyle name="20% - Accent2 4" xfId="178" xr:uid="{00000000-0005-0000-0000-00001F000000}"/>
    <cellStyle name="20% - Accent3" xfId="27" xr:uid="{00000000-0005-0000-0000-000020000000}"/>
    <cellStyle name="20% - Accent3 2" xfId="28" xr:uid="{00000000-0005-0000-0000-000021000000}"/>
    <cellStyle name="20% - Accent3 2 2" xfId="29" xr:uid="{00000000-0005-0000-0000-000022000000}"/>
    <cellStyle name="20% - Accent3 2 2 2" xfId="179" xr:uid="{00000000-0005-0000-0000-000023000000}"/>
    <cellStyle name="20% - Accent3 2 3" xfId="180" xr:uid="{00000000-0005-0000-0000-000024000000}"/>
    <cellStyle name="20% - Accent3 3" xfId="181" xr:uid="{00000000-0005-0000-0000-000025000000}"/>
    <cellStyle name="20% - Accent3 4" xfId="182" xr:uid="{00000000-0005-0000-0000-000026000000}"/>
    <cellStyle name="20% - Accent4" xfId="30" xr:uid="{00000000-0005-0000-0000-000027000000}"/>
    <cellStyle name="20% - Accent4 2" xfId="31" xr:uid="{00000000-0005-0000-0000-000028000000}"/>
    <cellStyle name="20% - Accent4 2 2" xfId="32" xr:uid="{00000000-0005-0000-0000-000029000000}"/>
    <cellStyle name="20% - Accent4 2 2 2" xfId="183" xr:uid="{00000000-0005-0000-0000-00002A000000}"/>
    <cellStyle name="20% - Accent4 2 3" xfId="184" xr:uid="{00000000-0005-0000-0000-00002B000000}"/>
    <cellStyle name="20% - Accent4 3" xfId="185" xr:uid="{00000000-0005-0000-0000-00002C000000}"/>
    <cellStyle name="20% - Accent4 4" xfId="186" xr:uid="{00000000-0005-0000-0000-00002D000000}"/>
    <cellStyle name="20% - Accent5" xfId="33" xr:uid="{00000000-0005-0000-0000-00002E000000}"/>
    <cellStyle name="20% - Accent5 2" xfId="34" xr:uid="{00000000-0005-0000-0000-00002F000000}"/>
    <cellStyle name="20% - Accent5 2 2" xfId="35" xr:uid="{00000000-0005-0000-0000-000030000000}"/>
    <cellStyle name="20% - Accent5 2 2 2" xfId="187" xr:uid="{00000000-0005-0000-0000-000031000000}"/>
    <cellStyle name="20% - Accent5 2 3" xfId="188" xr:uid="{00000000-0005-0000-0000-000032000000}"/>
    <cellStyle name="20% - Accent5 3" xfId="189" xr:uid="{00000000-0005-0000-0000-000033000000}"/>
    <cellStyle name="20% - Accent5 4" xfId="190" xr:uid="{00000000-0005-0000-0000-000034000000}"/>
    <cellStyle name="20% - Accent6" xfId="36" xr:uid="{00000000-0005-0000-0000-000035000000}"/>
    <cellStyle name="20% - Accent6 2" xfId="37" xr:uid="{00000000-0005-0000-0000-000036000000}"/>
    <cellStyle name="20% - Accent6 2 2" xfId="38" xr:uid="{00000000-0005-0000-0000-000037000000}"/>
    <cellStyle name="20% - Accent6 2 2 2" xfId="191" xr:uid="{00000000-0005-0000-0000-000038000000}"/>
    <cellStyle name="20% - Accent6 2 3" xfId="192" xr:uid="{00000000-0005-0000-0000-000039000000}"/>
    <cellStyle name="20% - Accent6 3" xfId="193" xr:uid="{00000000-0005-0000-0000-00003A000000}"/>
    <cellStyle name="20% - Accent6 4" xfId="194" xr:uid="{00000000-0005-0000-0000-00003B000000}"/>
    <cellStyle name="40% - Accent1" xfId="39" xr:uid="{00000000-0005-0000-0000-00003C000000}"/>
    <cellStyle name="40% - Accent1 2" xfId="40" xr:uid="{00000000-0005-0000-0000-00003D000000}"/>
    <cellStyle name="40% - Accent1 2 2" xfId="41" xr:uid="{00000000-0005-0000-0000-00003E000000}"/>
    <cellStyle name="40% - Accent1 2 2 2" xfId="195" xr:uid="{00000000-0005-0000-0000-00003F000000}"/>
    <cellStyle name="40% - Accent1 2 3" xfId="196" xr:uid="{00000000-0005-0000-0000-000040000000}"/>
    <cellStyle name="40% - Accent1 3" xfId="197" xr:uid="{00000000-0005-0000-0000-000041000000}"/>
    <cellStyle name="40% - Accent1 4" xfId="198" xr:uid="{00000000-0005-0000-0000-000042000000}"/>
    <cellStyle name="40% - Accent2" xfId="42" xr:uid="{00000000-0005-0000-0000-000043000000}"/>
    <cellStyle name="40% - Accent2 2" xfId="43" xr:uid="{00000000-0005-0000-0000-000044000000}"/>
    <cellStyle name="40% - Accent2 2 2" xfId="44" xr:uid="{00000000-0005-0000-0000-000045000000}"/>
    <cellStyle name="40% - Accent2 2 2 2" xfId="199" xr:uid="{00000000-0005-0000-0000-000046000000}"/>
    <cellStyle name="40% - Accent2 2 3" xfId="200" xr:uid="{00000000-0005-0000-0000-000047000000}"/>
    <cellStyle name="40% - Accent2 3" xfId="201" xr:uid="{00000000-0005-0000-0000-000048000000}"/>
    <cellStyle name="40% - Accent2 4" xfId="202" xr:uid="{00000000-0005-0000-0000-000049000000}"/>
    <cellStyle name="40% - Accent3" xfId="45" xr:uid="{00000000-0005-0000-0000-00004A000000}"/>
    <cellStyle name="40% - Accent3 2" xfId="46" xr:uid="{00000000-0005-0000-0000-00004B000000}"/>
    <cellStyle name="40% - Accent3 2 2" xfId="47" xr:uid="{00000000-0005-0000-0000-00004C000000}"/>
    <cellStyle name="40% - Accent3 2 2 2" xfId="203" xr:uid="{00000000-0005-0000-0000-00004D000000}"/>
    <cellStyle name="40% - Accent3 2 3" xfId="204" xr:uid="{00000000-0005-0000-0000-00004E000000}"/>
    <cellStyle name="40% - Accent3 3" xfId="205" xr:uid="{00000000-0005-0000-0000-00004F000000}"/>
    <cellStyle name="40% - Accent3 4" xfId="206" xr:uid="{00000000-0005-0000-0000-000050000000}"/>
    <cellStyle name="40% - Accent4" xfId="48" xr:uid="{00000000-0005-0000-0000-000051000000}"/>
    <cellStyle name="40% - Accent4 2" xfId="49" xr:uid="{00000000-0005-0000-0000-000052000000}"/>
    <cellStyle name="40% - Accent4 2 2" xfId="50" xr:uid="{00000000-0005-0000-0000-000053000000}"/>
    <cellStyle name="40% - Accent4 2 2 2" xfId="207" xr:uid="{00000000-0005-0000-0000-000054000000}"/>
    <cellStyle name="40% - Accent4 2 3" xfId="208" xr:uid="{00000000-0005-0000-0000-000055000000}"/>
    <cellStyle name="40% - Accent4 3" xfId="209" xr:uid="{00000000-0005-0000-0000-000056000000}"/>
    <cellStyle name="40% - Accent4 4" xfId="210" xr:uid="{00000000-0005-0000-0000-000057000000}"/>
    <cellStyle name="40% - Accent5" xfId="51" xr:uid="{00000000-0005-0000-0000-000058000000}"/>
    <cellStyle name="40% - Accent5 2" xfId="52" xr:uid="{00000000-0005-0000-0000-000059000000}"/>
    <cellStyle name="40% - Accent5 2 2" xfId="53" xr:uid="{00000000-0005-0000-0000-00005A000000}"/>
    <cellStyle name="40% - Accent5 2 2 2" xfId="211" xr:uid="{00000000-0005-0000-0000-00005B000000}"/>
    <cellStyle name="40% - Accent5 2 3" xfId="212" xr:uid="{00000000-0005-0000-0000-00005C000000}"/>
    <cellStyle name="40% - Accent5 3" xfId="213" xr:uid="{00000000-0005-0000-0000-00005D000000}"/>
    <cellStyle name="40% - Accent5 4" xfId="214" xr:uid="{00000000-0005-0000-0000-00005E000000}"/>
    <cellStyle name="40% - Accent6" xfId="54" xr:uid="{00000000-0005-0000-0000-00005F000000}"/>
    <cellStyle name="40% - Accent6 2" xfId="55" xr:uid="{00000000-0005-0000-0000-000060000000}"/>
    <cellStyle name="40% - Accent6 2 2" xfId="56" xr:uid="{00000000-0005-0000-0000-000061000000}"/>
    <cellStyle name="40% - Accent6 2 2 2" xfId="215" xr:uid="{00000000-0005-0000-0000-000062000000}"/>
    <cellStyle name="40% - Accent6 2 3" xfId="216" xr:uid="{00000000-0005-0000-0000-000063000000}"/>
    <cellStyle name="40% - Accent6 3" xfId="217" xr:uid="{00000000-0005-0000-0000-000064000000}"/>
    <cellStyle name="40% - Accent6 4" xfId="218" xr:uid="{00000000-0005-0000-0000-000065000000}"/>
    <cellStyle name="60% - Accent1" xfId="57" xr:uid="{00000000-0005-0000-0000-000066000000}"/>
    <cellStyle name="60% - Accent1 2" xfId="58" xr:uid="{00000000-0005-0000-0000-000067000000}"/>
    <cellStyle name="60% - Accent1 2 2" xfId="59" xr:uid="{00000000-0005-0000-0000-000068000000}"/>
    <cellStyle name="60% - Accent1 2 2 2" xfId="219" xr:uid="{00000000-0005-0000-0000-000069000000}"/>
    <cellStyle name="60% - Accent1 2 3" xfId="220" xr:uid="{00000000-0005-0000-0000-00006A000000}"/>
    <cellStyle name="60% - Accent1 3" xfId="221" xr:uid="{00000000-0005-0000-0000-00006B000000}"/>
    <cellStyle name="60% - Accent2" xfId="60" xr:uid="{00000000-0005-0000-0000-00006C000000}"/>
    <cellStyle name="60% - Accent2 2" xfId="61" xr:uid="{00000000-0005-0000-0000-00006D000000}"/>
    <cellStyle name="60% - Accent2 2 2" xfId="62" xr:uid="{00000000-0005-0000-0000-00006E000000}"/>
    <cellStyle name="60% - Accent2 2 2 2" xfId="222" xr:uid="{00000000-0005-0000-0000-00006F000000}"/>
    <cellStyle name="60% - Accent2 2 3" xfId="223" xr:uid="{00000000-0005-0000-0000-000070000000}"/>
    <cellStyle name="60% - Accent2 3" xfId="224" xr:uid="{00000000-0005-0000-0000-000071000000}"/>
    <cellStyle name="60% - Accent3" xfId="63" xr:uid="{00000000-0005-0000-0000-000072000000}"/>
    <cellStyle name="60% - Accent3 2" xfId="64" xr:uid="{00000000-0005-0000-0000-000073000000}"/>
    <cellStyle name="60% - Accent3 2 2" xfId="65" xr:uid="{00000000-0005-0000-0000-000074000000}"/>
    <cellStyle name="60% - Accent3 2 2 2" xfId="225" xr:uid="{00000000-0005-0000-0000-000075000000}"/>
    <cellStyle name="60% - Accent3 2 3" xfId="226" xr:uid="{00000000-0005-0000-0000-000076000000}"/>
    <cellStyle name="60% - Accent3 3" xfId="227" xr:uid="{00000000-0005-0000-0000-000077000000}"/>
    <cellStyle name="60% - Accent4" xfId="66" xr:uid="{00000000-0005-0000-0000-000078000000}"/>
    <cellStyle name="60% - Accent4 2" xfId="67" xr:uid="{00000000-0005-0000-0000-000079000000}"/>
    <cellStyle name="60% - Accent4 2 2" xfId="68" xr:uid="{00000000-0005-0000-0000-00007A000000}"/>
    <cellStyle name="60% - Accent4 2 2 2" xfId="228" xr:uid="{00000000-0005-0000-0000-00007B000000}"/>
    <cellStyle name="60% - Accent4 2 3" xfId="229" xr:uid="{00000000-0005-0000-0000-00007C000000}"/>
    <cellStyle name="60% - Accent4 3" xfId="230" xr:uid="{00000000-0005-0000-0000-00007D000000}"/>
    <cellStyle name="60% - Accent5" xfId="69" xr:uid="{00000000-0005-0000-0000-00007E000000}"/>
    <cellStyle name="60% - Accent5 2" xfId="70" xr:uid="{00000000-0005-0000-0000-00007F000000}"/>
    <cellStyle name="60% - Accent5 2 2" xfId="71" xr:uid="{00000000-0005-0000-0000-000080000000}"/>
    <cellStyle name="60% - Accent5 2 2 2" xfId="231" xr:uid="{00000000-0005-0000-0000-000081000000}"/>
    <cellStyle name="60% - Accent5 2 3" xfId="232" xr:uid="{00000000-0005-0000-0000-000082000000}"/>
    <cellStyle name="60% - Accent5 3" xfId="233" xr:uid="{00000000-0005-0000-0000-000083000000}"/>
    <cellStyle name="60% - Accent6" xfId="72" xr:uid="{00000000-0005-0000-0000-000084000000}"/>
    <cellStyle name="60% - Accent6 2" xfId="73" xr:uid="{00000000-0005-0000-0000-000085000000}"/>
    <cellStyle name="60% - Accent6 2 2" xfId="74" xr:uid="{00000000-0005-0000-0000-000086000000}"/>
    <cellStyle name="60% - Accent6 2 2 2" xfId="234" xr:uid="{00000000-0005-0000-0000-000087000000}"/>
    <cellStyle name="60% - Accent6 2 3" xfId="235" xr:uid="{00000000-0005-0000-0000-000088000000}"/>
    <cellStyle name="60% - Accent6 3" xfId="236" xr:uid="{00000000-0005-0000-0000-000089000000}"/>
    <cellStyle name="Accent1 2" xfId="75" xr:uid="{00000000-0005-0000-0000-00008A000000}"/>
    <cellStyle name="Accent1 2 2" xfId="76" xr:uid="{00000000-0005-0000-0000-00008B000000}"/>
    <cellStyle name="Accent1 2 2 2" xfId="237" xr:uid="{00000000-0005-0000-0000-00008C000000}"/>
    <cellStyle name="Accent1 2 3" xfId="238" xr:uid="{00000000-0005-0000-0000-00008D000000}"/>
    <cellStyle name="Accent1 3" xfId="239" xr:uid="{00000000-0005-0000-0000-00008E000000}"/>
    <cellStyle name="Accent2 2" xfId="77" xr:uid="{00000000-0005-0000-0000-00008F000000}"/>
    <cellStyle name="Accent2 2 2" xfId="78" xr:uid="{00000000-0005-0000-0000-000090000000}"/>
    <cellStyle name="Accent2 2 2 2" xfId="240" xr:uid="{00000000-0005-0000-0000-000091000000}"/>
    <cellStyle name="Accent2 2 3" xfId="241" xr:uid="{00000000-0005-0000-0000-000092000000}"/>
    <cellStyle name="Accent2 3" xfId="242" xr:uid="{00000000-0005-0000-0000-000093000000}"/>
    <cellStyle name="Accent3 2" xfId="79" xr:uid="{00000000-0005-0000-0000-000094000000}"/>
    <cellStyle name="Accent3 2 2" xfId="80" xr:uid="{00000000-0005-0000-0000-000095000000}"/>
    <cellStyle name="Accent3 2 2 2" xfId="243" xr:uid="{00000000-0005-0000-0000-000096000000}"/>
    <cellStyle name="Accent3 2 3" xfId="244" xr:uid="{00000000-0005-0000-0000-000097000000}"/>
    <cellStyle name="Accent3 3" xfId="245" xr:uid="{00000000-0005-0000-0000-000098000000}"/>
    <cellStyle name="Accent4 2" xfId="81" xr:uid="{00000000-0005-0000-0000-000099000000}"/>
    <cellStyle name="Accent4 2 2" xfId="82" xr:uid="{00000000-0005-0000-0000-00009A000000}"/>
    <cellStyle name="Accent4 2 2 2" xfId="246" xr:uid="{00000000-0005-0000-0000-00009B000000}"/>
    <cellStyle name="Accent4 2 3" xfId="247" xr:uid="{00000000-0005-0000-0000-00009C000000}"/>
    <cellStyle name="Accent4 3" xfId="248" xr:uid="{00000000-0005-0000-0000-00009D000000}"/>
    <cellStyle name="Accent5 2" xfId="83" xr:uid="{00000000-0005-0000-0000-00009E000000}"/>
    <cellStyle name="Accent5 2 2" xfId="84" xr:uid="{00000000-0005-0000-0000-00009F000000}"/>
    <cellStyle name="Accent5 2 2 2" xfId="249" xr:uid="{00000000-0005-0000-0000-0000A0000000}"/>
    <cellStyle name="Accent5 2 3" xfId="250" xr:uid="{00000000-0005-0000-0000-0000A1000000}"/>
    <cellStyle name="Accent5 3" xfId="251" xr:uid="{00000000-0005-0000-0000-0000A2000000}"/>
    <cellStyle name="Accent6 2" xfId="85" xr:uid="{00000000-0005-0000-0000-0000A3000000}"/>
    <cellStyle name="Accent6 2 2" xfId="86" xr:uid="{00000000-0005-0000-0000-0000A4000000}"/>
    <cellStyle name="Accent6 2 2 2" xfId="252" xr:uid="{00000000-0005-0000-0000-0000A5000000}"/>
    <cellStyle name="Accent6 2 3" xfId="253" xr:uid="{00000000-0005-0000-0000-0000A6000000}"/>
    <cellStyle name="Accent6 3" xfId="254" xr:uid="{00000000-0005-0000-0000-0000A7000000}"/>
    <cellStyle name="Açıklama Metni 2" xfId="87" xr:uid="{00000000-0005-0000-0000-0000A8000000}"/>
    <cellStyle name="Ana Başlık 2" xfId="88" xr:uid="{00000000-0005-0000-0000-0000A9000000}"/>
    <cellStyle name="Bad 2" xfId="89" xr:uid="{00000000-0005-0000-0000-0000AA000000}"/>
    <cellStyle name="Bad 2 2" xfId="90" xr:uid="{00000000-0005-0000-0000-0000AB000000}"/>
    <cellStyle name="Bad 2 2 2" xfId="255" xr:uid="{00000000-0005-0000-0000-0000AC000000}"/>
    <cellStyle name="Bad 2 3" xfId="256" xr:uid="{00000000-0005-0000-0000-0000AD000000}"/>
    <cellStyle name="Bad 3" xfId="257" xr:uid="{00000000-0005-0000-0000-0000AE000000}"/>
    <cellStyle name="Bağlı Hücre 2" xfId="91" xr:uid="{00000000-0005-0000-0000-0000AF000000}"/>
    <cellStyle name="Başlık 1 2" xfId="92" xr:uid="{00000000-0005-0000-0000-0000B0000000}"/>
    <cellStyle name="Başlık 2 2" xfId="93" xr:uid="{00000000-0005-0000-0000-0000B1000000}"/>
    <cellStyle name="Başlık 3 2" xfId="94" xr:uid="{00000000-0005-0000-0000-0000B2000000}"/>
    <cellStyle name="Başlık 4 2" xfId="95" xr:uid="{00000000-0005-0000-0000-0000B3000000}"/>
    <cellStyle name="Calculation 2" xfId="96" xr:uid="{00000000-0005-0000-0000-0000B4000000}"/>
    <cellStyle name="Calculation 2 2" xfId="97" xr:uid="{00000000-0005-0000-0000-0000B5000000}"/>
    <cellStyle name="Calculation 2 2 2" xfId="258" xr:uid="{00000000-0005-0000-0000-0000B6000000}"/>
    <cellStyle name="Calculation 2 3" xfId="259" xr:uid="{00000000-0005-0000-0000-0000B7000000}"/>
    <cellStyle name="Calculation 3" xfId="260" xr:uid="{00000000-0005-0000-0000-0000B8000000}"/>
    <cellStyle name="Check Cell 2" xfId="98" xr:uid="{00000000-0005-0000-0000-0000B9000000}"/>
    <cellStyle name="Check Cell 2 2" xfId="99" xr:uid="{00000000-0005-0000-0000-0000BA000000}"/>
    <cellStyle name="Check Cell 2 2 2" xfId="261" xr:uid="{00000000-0005-0000-0000-0000BB000000}"/>
    <cellStyle name="Check Cell 2 3" xfId="262" xr:uid="{00000000-0005-0000-0000-0000BC000000}"/>
    <cellStyle name="Check Cell 3" xfId="263" xr:uid="{00000000-0005-0000-0000-0000BD000000}"/>
    <cellStyle name="Comma" xfId="1" builtinId="3"/>
    <cellStyle name="Comma 2" xfId="100" xr:uid="{00000000-0005-0000-0000-0000BE000000}"/>
    <cellStyle name="Comma 2 2" xfId="101" xr:uid="{00000000-0005-0000-0000-0000BF000000}"/>
    <cellStyle name="Comma 2 3" xfId="264" xr:uid="{00000000-0005-0000-0000-0000C0000000}"/>
    <cellStyle name="Çıkış 2" xfId="102" xr:uid="{00000000-0005-0000-0000-0000C1000000}"/>
    <cellStyle name="Explanatory Text" xfId="103" xr:uid="{00000000-0005-0000-0000-0000C2000000}"/>
    <cellStyle name="Explanatory Text 2" xfId="104" xr:uid="{00000000-0005-0000-0000-0000C3000000}"/>
    <cellStyle name="Explanatory Text 2 2" xfId="105" xr:uid="{00000000-0005-0000-0000-0000C4000000}"/>
    <cellStyle name="Explanatory Text 2 2 2" xfId="265" xr:uid="{00000000-0005-0000-0000-0000C5000000}"/>
    <cellStyle name="Explanatory Text 2 3" xfId="266" xr:uid="{00000000-0005-0000-0000-0000C6000000}"/>
    <cellStyle name="Explanatory Text 3" xfId="267" xr:uid="{00000000-0005-0000-0000-0000C7000000}"/>
    <cellStyle name="Giriş 2" xfId="106" xr:uid="{00000000-0005-0000-0000-0000C8000000}"/>
    <cellStyle name="Good 2" xfId="107" xr:uid="{00000000-0005-0000-0000-0000C9000000}"/>
    <cellStyle name="Good 2 2" xfId="108" xr:uid="{00000000-0005-0000-0000-0000CA000000}"/>
    <cellStyle name="Good 2 2 2" xfId="268" xr:uid="{00000000-0005-0000-0000-0000CB000000}"/>
    <cellStyle name="Good 2 3" xfId="269" xr:uid="{00000000-0005-0000-0000-0000CC000000}"/>
    <cellStyle name="Good 3" xfId="270" xr:uid="{00000000-0005-0000-0000-0000CD000000}"/>
    <cellStyle name="Heading 1" xfId="109" xr:uid="{00000000-0005-0000-0000-0000CE000000}"/>
    <cellStyle name="Heading 1 2" xfId="110" xr:uid="{00000000-0005-0000-0000-0000CF000000}"/>
    <cellStyle name="Heading 2" xfId="111" xr:uid="{00000000-0005-0000-0000-0000D0000000}"/>
    <cellStyle name="Heading 2 2" xfId="112" xr:uid="{00000000-0005-0000-0000-0000D1000000}"/>
    <cellStyle name="Heading 3" xfId="113" xr:uid="{00000000-0005-0000-0000-0000D2000000}"/>
    <cellStyle name="Heading 3 2" xfId="114" xr:uid="{00000000-0005-0000-0000-0000D3000000}"/>
    <cellStyle name="Heading 4" xfId="115" xr:uid="{00000000-0005-0000-0000-0000D4000000}"/>
    <cellStyle name="Heading 4 2" xfId="116" xr:uid="{00000000-0005-0000-0000-0000D5000000}"/>
    <cellStyle name="Hesaplama 2" xfId="271" xr:uid="{00000000-0005-0000-0000-0000D6000000}"/>
    <cellStyle name="Input" xfId="117" xr:uid="{00000000-0005-0000-0000-0000D7000000}"/>
    <cellStyle name="Input 2" xfId="118" xr:uid="{00000000-0005-0000-0000-0000D8000000}"/>
    <cellStyle name="Input 2 2" xfId="119" xr:uid="{00000000-0005-0000-0000-0000D9000000}"/>
    <cellStyle name="Input 2 2 2" xfId="272" xr:uid="{00000000-0005-0000-0000-0000DA000000}"/>
    <cellStyle name="Input 2 3" xfId="273" xr:uid="{00000000-0005-0000-0000-0000DB000000}"/>
    <cellStyle name="Input 3" xfId="274" xr:uid="{00000000-0005-0000-0000-0000DC000000}"/>
    <cellStyle name="İşaretli Hücre 2" xfId="275" xr:uid="{00000000-0005-0000-0000-0000DD000000}"/>
    <cellStyle name="İyi 2" xfId="276" xr:uid="{00000000-0005-0000-0000-0000DE000000}"/>
    <cellStyle name="Kötü 2" xfId="277" xr:uid="{00000000-0005-0000-0000-0000DF000000}"/>
    <cellStyle name="Linked Cell" xfId="120" xr:uid="{00000000-0005-0000-0000-0000E0000000}"/>
    <cellStyle name="Linked Cell 2" xfId="121" xr:uid="{00000000-0005-0000-0000-0000E1000000}"/>
    <cellStyle name="Linked Cell 2 2" xfId="122" xr:uid="{00000000-0005-0000-0000-0000E2000000}"/>
    <cellStyle name="Linked Cell 2 2 2" xfId="278" xr:uid="{00000000-0005-0000-0000-0000E3000000}"/>
    <cellStyle name="Linked Cell 2 3" xfId="279" xr:uid="{00000000-0005-0000-0000-0000E4000000}"/>
    <cellStyle name="Linked Cell 3" xfId="280" xr:uid="{00000000-0005-0000-0000-0000E5000000}"/>
    <cellStyle name="Neutral 2" xfId="123" xr:uid="{00000000-0005-0000-0000-0000E6000000}"/>
    <cellStyle name="Neutral 2 2" xfId="124" xr:uid="{00000000-0005-0000-0000-0000E7000000}"/>
    <cellStyle name="Neutral 2 2 2" xfId="281" xr:uid="{00000000-0005-0000-0000-0000E8000000}"/>
    <cellStyle name="Neutral 2 3" xfId="282" xr:uid="{00000000-0005-0000-0000-0000E9000000}"/>
    <cellStyle name="Neutral 3" xfId="283" xr:uid="{00000000-0005-0000-0000-0000EA000000}"/>
    <cellStyle name="Normal" xfId="0" builtinId="0"/>
    <cellStyle name="Normal 2" xfId="336" xr:uid="{00000000-0005-0000-0000-0000EC000000}"/>
    <cellStyle name="Normal 2 2" xfId="125" xr:uid="{00000000-0005-0000-0000-0000ED000000}"/>
    <cellStyle name="Normal 2 2 2" xfId="284" xr:uid="{00000000-0005-0000-0000-0000EE000000}"/>
    <cellStyle name="Normal 2 3" xfId="126" xr:uid="{00000000-0005-0000-0000-0000EF000000}"/>
    <cellStyle name="Normal 2 3 2" xfId="127" xr:uid="{00000000-0005-0000-0000-0000F0000000}"/>
    <cellStyle name="Normal 2 3 2 2" xfId="285" xr:uid="{00000000-0005-0000-0000-0000F1000000}"/>
    <cellStyle name="Normal 2 3 3" xfId="286" xr:uid="{00000000-0005-0000-0000-0000F2000000}"/>
    <cellStyle name="Normal 3" xfId="128" xr:uid="{00000000-0005-0000-0000-0000F3000000}"/>
    <cellStyle name="Normal 3 2" xfId="287" xr:uid="{00000000-0005-0000-0000-0000F4000000}"/>
    <cellStyle name="Normal 4" xfId="129" xr:uid="{00000000-0005-0000-0000-0000F5000000}"/>
    <cellStyle name="Normal 4 2" xfId="130" xr:uid="{00000000-0005-0000-0000-0000F6000000}"/>
    <cellStyle name="Normal 4 2 2" xfId="131" xr:uid="{00000000-0005-0000-0000-0000F7000000}"/>
    <cellStyle name="Normal 4 2 2 2" xfId="288" xr:uid="{00000000-0005-0000-0000-0000F8000000}"/>
    <cellStyle name="Normal 4 2 3" xfId="289" xr:uid="{00000000-0005-0000-0000-0000F9000000}"/>
    <cellStyle name="Normal 4 3" xfId="290" xr:uid="{00000000-0005-0000-0000-0000FA000000}"/>
    <cellStyle name="Normal 4 4" xfId="291" xr:uid="{00000000-0005-0000-0000-0000FB000000}"/>
    <cellStyle name="Normal 5" xfId="292" xr:uid="{00000000-0005-0000-0000-0000FC000000}"/>
    <cellStyle name="Normal 5 2" xfId="293" xr:uid="{00000000-0005-0000-0000-0000FD000000}"/>
    <cellStyle name="Normal 5 3" xfId="294" xr:uid="{00000000-0005-0000-0000-0000FE000000}"/>
    <cellStyle name="Normal 6" xfId="337" xr:uid="{00000000-0005-0000-0000-0000FF000000}"/>
    <cellStyle name="Normal_MAYIS_2009_İHRACAT_RAKAMLARI" xfId="2" xr:uid="{00000000-0005-0000-0000-000000010000}"/>
    <cellStyle name="Not 2" xfId="132" xr:uid="{00000000-0005-0000-0000-000001010000}"/>
    <cellStyle name="Not 3" xfId="295" xr:uid="{00000000-0005-0000-0000-000002010000}"/>
    <cellStyle name="Note 2" xfId="133" xr:uid="{00000000-0005-0000-0000-000003010000}"/>
    <cellStyle name="Note 2 2" xfId="134" xr:uid="{00000000-0005-0000-0000-000004010000}"/>
    <cellStyle name="Note 2 2 2" xfId="135" xr:uid="{00000000-0005-0000-0000-000005010000}"/>
    <cellStyle name="Note 2 2 2 2" xfId="136" xr:uid="{00000000-0005-0000-0000-000006010000}"/>
    <cellStyle name="Note 2 2 2 2 2" xfId="296" xr:uid="{00000000-0005-0000-0000-000007010000}"/>
    <cellStyle name="Note 2 2 2 3" xfId="297" xr:uid="{00000000-0005-0000-0000-000008010000}"/>
    <cellStyle name="Note 2 2 3" xfId="137" xr:uid="{00000000-0005-0000-0000-000009010000}"/>
    <cellStyle name="Note 2 2 3 2" xfId="138" xr:uid="{00000000-0005-0000-0000-00000A010000}"/>
    <cellStyle name="Note 2 2 3 2 2" xfId="139" xr:uid="{00000000-0005-0000-0000-00000B010000}"/>
    <cellStyle name="Note 2 2 3 2 2 2" xfId="298" xr:uid="{00000000-0005-0000-0000-00000C010000}"/>
    <cellStyle name="Note 2 2 3 2 3" xfId="299" xr:uid="{00000000-0005-0000-0000-00000D010000}"/>
    <cellStyle name="Note 2 2 3 3" xfId="140" xr:uid="{00000000-0005-0000-0000-00000E010000}"/>
    <cellStyle name="Note 2 2 3 3 2" xfId="141" xr:uid="{00000000-0005-0000-0000-00000F010000}"/>
    <cellStyle name="Note 2 2 3 3 2 2" xfId="300" xr:uid="{00000000-0005-0000-0000-000010010000}"/>
    <cellStyle name="Note 2 2 3 3 3" xfId="301" xr:uid="{00000000-0005-0000-0000-000011010000}"/>
    <cellStyle name="Note 2 2 3 4" xfId="302" xr:uid="{00000000-0005-0000-0000-000012010000}"/>
    <cellStyle name="Note 2 2 4" xfId="142" xr:uid="{00000000-0005-0000-0000-000013010000}"/>
    <cellStyle name="Note 2 2 4 2" xfId="143" xr:uid="{00000000-0005-0000-0000-000014010000}"/>
    <cellStyle name="Note 2 2 4 2 2" xfId="303" xr:uid="{00000000-0005-0000-0000-000015010000}"/>
    <cellStyle name="Note 2 2 4 3" xfId="304" xr:uid="{00000000-0005-0000-0000-000016010000}"/>
    <cellStyle name="Note 2 2 5" xfId="305" xr:uid="{00000000-0005-0000-0000-000017010000}"/>
    <cellStyle name="Note 2 2 6" xfId="306" xr:uid="{00000000-0005-0000-0000-000018010000}"/>
    <cellStyle name="Note 2 3" xfId="144" xr:uid="{00000000-0005-0000-0000-000019010000}"/>
    <cellStyle name="Note 2 3 2" xfId="145" xr:uid="{00000000-0005-0000-0000-00001A010000}"/>
    <cellStyle name="Note 2 3 2 2" xfId="146" xr:uid="{00000000-0005-0000-0000-00001B010000}"/>
    <cellStyle name="Note 2 3 2 2 2" xfId="307" xr:uid="{00000000-0005-0000-0000-00001C010000}"/>
    <cellStyle name="Note 2 3 2 3" xfId="308" xr:uid="{00000000-0005-0000-0000-00001D010000}"/>
    <cellStyle name="Note 2 3 3" xfId="147" xr:uid="{00000000-0005-0000-0000-00001E010000}"/>
    <cellStyle name="Note 2 3 3 2" xfId="148" xr:uid="{00000000-0005-0000-0000-00001F010000}"/>
    <cellStyle name="Note 2 3 3 2 2" xfId="309" xr:uid="{00000000-0005-0000-0000-000020010000}"/>
    <cellStyle name="Note 2 3 3 3" xfId="310" xr:uid="{00000000-0005-0000-0000-000021010000}"/>
    <cellStyle name="Note 2 3 4" xfId="311" xr:uid="{00000000-0005-0000-0000-000022010000}"/>
    <cellStyle name="Note 2 4" xfId="149" xr:uid="{00000000-0005-0000-0000-000023010000}"/>
    <cellStyle name="Note 2 4 2" xfId="150" xr:uid="{00000000-0005-0000-0000-000024010000}"/>
    <cellStyle name="Note 2 4 2 2" xfId="312" xr:uid="{00000000-0005-0000-0000-000025010000}"/>
    <cellStyle name="Note 2 4 3" xfId="313" xr:uid="{00000000-0005-0000-0000-000026010000}"/>
    <cellStyle name="Note 2 5" xfId="314" xr:uid="{00000000-0005-0000-0000-000027010000}"/>
    <cellStyle name="Note 3" xfId="151" xr:uid="{00000000-0005-0000-0000-000028010000}"/>
    <cellStyle name="Note 3 2" xfId="315" xr:uid="{00000000-0005-0000-0000-000029010000}"/>
    <cellStyle name="Nötr 2" xfId="316" xr:uid="{00000000-0005-0000-0000-00002A010000}"/>
    <cellStyle name="Output" xfId="152" xr:uid="{00000000-0005-0000-0000-00002B010000}"/>
    <cellStyle name="Output 2" xfId="153" xr:uid="{00000000-0005-0000-0000-00002C010000}"/>
    <cellStyle name="Output 2 2" xfId="154" xr:uid="{00000000-0005-0000-0000-00002D010000}"/>
    <cellStyle name="Output 2 2 2" xfId="317" xr:uid="{00000000-0005-0000-0000-00002E010000}"/>
    <cellStyle name="Output 2 3" xfId="318" xr:uid="{00000000-0005-0000-0000-00002F010000}"/>
    <cellStyle name="Output 3" xfId="319" xr:uid="{00000000-0005-0000-0000-000030010000}"/>
    <cellStyle name="Percent 2" xfId="155" xr:uid="{00000000-0005-0000-0000-000031010000}"/>
    <cellStyle name="Percent 2 2" xfId="156" xr:uid="{00000000-0005-0000-0000-000032010000}"/>
    <cellStyle name="Percent 2 2 2" xfId="320" xr:uid="{00000000-0005-0000-0000-000033010000}"/>
    <cellStyle name="Percent 2 3" xfId="321" xr:uid="{00000000-0005-0000-0000-000034010000}"/>
    <cellStyle name="Percent 3" xfId="157" xr:uid="{00000000-0005-0000-0000-000035010000}"/>
    <cellStyle name="Percent 3 2" xfId="322" xr:uid="{00000000-0005-0000-0000-000036010000}"/>
    <cellStyle name="Title" xfId="158" xr:uid="{00000000-0005-0000-0000-000037010000}"/>
    <cellStyle name="Title 2" xfId="159" xr:uid="{00000000-0005-0000-0000-000038010000}"/>
    <cellStyle name="Toplam 2" xfId="160" xr:uid="{00000000-0005-0000-0000-000039010000}"/>
    <cellStyle name="Total" xfId="161" xr:uid="{00000000-0005-0000-0000-00003A010000}"/>
    <cellStyle name="Total 2" xfId="162" xr:uid="{00000000-0005-0000-0000-00003B010000}"/>
    <cellStyle name="Total 2 2" xfId="163" xr:uid="{00000000-0005-0000-0000-00003C010000}"/>
    <cellStyle name="Total 2 2 2" xfId="323" xr:uid="{00000000-0005-0000-0000-00003D010000}"/>
    <cellStyle name="Total 2 3" xfId="324" xr:uid="{00000000-0005-0000-0000-00003E010000}"/>
    <cellStyle name="Total 3" xfId="325" xr:uid="{00000000-0005-0000-0000-00003F010000}"/>
    <cellStyle name="Uyarı Metni 2" xfId="164" xr:uid="{00000000-0005-0000-0000-000040010000}"/>
    <cellStyle name="Virgül 2" xfId="165" xr:uid="{00000000-0005-0000-0000-000042010000}"/>
    <cellStyle name="Virgül 3" xfId="326" xr:uid="{00000000-0005-0000-0000-000043010000}"/>
    <cellStyle name="Vurgu1 2" xfId="327" xr:uid="{00000000-0005-0000-0000-000044010000}"/>
    <cellStyle name="Vurgu2 2" xfId="328" xr:uid="{00000000-0005-0000-0000-000045010000}"/>
    <cellStyle name="Vurgu3 2" xfId="329" xr:uid="{00000000-0005-0000-0000-000046010000}"/>
    <cellStyle name="Vurgu4 2" xfId="330" xr:uid="{00000000-0005-0000-0000-000047010000}"/>
    <cellStyle name="Vurgu5 2" xfId="331" xr:uid="{00000000-0005-0000-0000-000048010000}"/>
    <cellStyle name="Vurgu6 2" xfId="332" xr:uid="{00000000-0005-0000-0000-000049010000}"/>
    <cellStyle name="Warning Text" xfId="166" xr:uid="{00000000-0005-0000-0000-00004A010000}"/>
    <cellStyle name="Warning Text 2" xfId="167" xr:uid="{00000000-0005-0000-0000-00004B010000}"/>
    <cellStyle name="Warning Text 2 2" xfId="168" xr:uid="{00000000-0005-0000-0000-00004C010000}"/>
    <cellStyle name="Warning Text 2 2 2" xfId="333" xr:uid="{00000000-0005-0000-0000-00004D010000}"/>
    <cellStyle name="Warning Text 2 3" xfId="334" xr:uid="{00000000-0005-0000-0000-00004E010000}"/>
    <cellStyle name="Warning Text 3" xfId="335" xr:uid="{00000000-0005-0000-0000-00004F010000}"/>
    <cellStyle name="Yüzde 2" xfId="169" xr:uid="{00000000-0005-0000-0000-000050010000}"/>
    <cellStyle name="Yüzde 3" xfId="170" xr:uid="{00000000-0005-0000-0000-000051010000}"/>
  </cellStyles>
  <dxfs count="6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en-US" sz="1000"/>
              <a:t>AYLAR BAZINDA SANAYİ SEKTÖRÜ İHRACATI</a:t>
            </a:r>
          </a:p>
        </c:rich>
      </c:tx>
      <c:layout>
        <c:manualLayout>
          <c:xMode val="edge"/>
          <c:yMode val="edge"/>
          <c:x val="0.16361646768123617"/>
          <c:y val="3.04287690179806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933638443935944"/>
          <c:y val="0.18672237001258191"/>
          <c:w val="0.7757437070938249"/>
          <c:h val="0.5518683380371866"/>
        </c:manualLayout>
      </c:layout>
      <c:lineChart>
        <c:grouping val="standard"/>
        <c:varyColors val="0"/>
        <c:ser>
          <c:idx val="0"/>
          <c:order val="0"/>
          <c:tx>
            <c:strRef>
              <c:f>'2002_2020_AYLIK_IHR'!$A$25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'2002_2020_AYLIK_IHR'!$C$25:$N$25</c:f>
              <c:numCache>
                <c:formatCode>#,##0</c:formatCode>
                <c:ptCount val="12"/>
                <c:pt idx="0">
                  <c:v>14943111.19022</c:v>
                </c:pt>
                <c:pt idx="1">
                  <c:v>14668916.596889999</c:v>
                </c:pt>
                <c:pt idx="2">
                  <c:v>16481380.145149998</c:v>
                </c:pt>
                <c:pt idx="3">
                  <c:v>14829622.10454</c:v>
                </c:pt>
                <c:pt idx="4">
                  <c:v>17895069.924789999</c:v>
                </c:pt>
                <c:pt idx="5">
                  <c:v>14591640.379479999</c:v>
                </c:pt>
                <c:pt idx="6">
                  <c:v>18152520.930069998</c:v>
                </c:pt>
                <c:pt idx="7">
                  <c:v>15335495.09873</c:v>
                </c:pt>
                <c:pt idx="8">
                  <c:v>16139117.837810002</c:v>
                </c:pt>
                <c:pt idx="9">
                  <c:v>17088332.612829998</c:v>
                </c:pt>
                <c:pt idx="10">
                  <c:v>15793031.603969997</c:v>
                </c:pt>
                <c:pt idx="11">
                  <c:v>18724234.970210001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72-4B9F-9A49-10A1DF1633CC}"/>
            </c:ext>
          </c:extLst>
        </c:ser>
        <c:ser>
          <c:idx val="1"/>
          <c:order val="1"/>
          <c:tx>
            <c:strRef>
              <c:f>'2002_2020_AYLIK_IHR'!$A$24</c:f>
              <c:strCache>
                <c:ptCount val="1"/>
                <c:pt idx="0">
                  <c:v>2026</c:v>
                </c:pt>
              </c:strCache>
            </c:strRef>
          </c:tx>
          <c:marker>
            <c:symbol val="circle"/>
            <c:size val="5"/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'2002_2020_AYLIK_IHR'!$C$24:$N$24</c:f>
              <c:numCache>
                <c:formatCode>#,##0</c:formatCode>
                <c:ptCount val="12"/>
                <c:pt idx="0">
                  <c:v>14116645.83948</c:v>
                </c:pt>
                <c:pt idx="1">
                  <c:v>15166390.442029998</c:v>
                </c:pt>
                <c:pt idx="2">
                  <c:v>15995731.299910003</c:v>
                </c:pt>
                <c:pt idx="3">
                  <c:v>18244309.440350004</c:v>
                </c:pt>
                <c:pt idx="4">
                  <c:v>16131846.518290002</c:v>
                </c:pt>
                <c:pt idx="5">
                  <c:v>17944251.48443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72-4B9F-9A49-10A1DF163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44401456"/>
        <c:axId val="-1944412880"/>
      </c:lineChart>
      <c:catAx>
        <c:axId val="-194440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44412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44412880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4440145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5702962292403256"/>
          <c:y val="0.11065006915629322"/>
          <c:w val="0.28015600002277374"/>
          <c:h val="7.8189520915694671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KURU MEYVE VE MAMULLERİ İHRACATI (Bin $)</a:t>
            </a:r>
          </a:p>
        </c:rich>
      </c:tx>
      <c:layout>
        <c:manualLayout>
          <c:xMode val="edge"/>
          <c:yMode val="edge"/>
          <c:x val="0.18514705169040729"/>
          <c:y val="6.2801932367149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41569521468954"/>
          <c:y val="0.17625584845372591"/>
          <c:w val="0.81747891369841597"/>
          <c:h val="0.60168739777093083"/>
        </c:manualLayout>
      </c:layout>
      <c:lineChart>
        <c:grouping val="standard"/>
        <c:varyColors val="0"/>
        <c:ser>
          <c:idx val="1"/>
          <c:order val="0"/>
          <c:tx>
            <c:strRef>
              <c:f>'2002_2020_AYLIK_IHR'!$A$10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'2002_2020_AYLIK_IHR'!$C$10:$N$10</c:f>
              <c:numCache>
                <c:formatCode>#,##0</c:formatCode>
                <c:ptCount val="12"/>
                <c:pt idx="0">
                  <c:v>138188.51904000001</c:v>
                </c:pt>
                <c:pt idx="1">
                  <c:v>133966.20155</c:v>
                </c:pt>
                <c:pt idx="2">
                  <c:v>131307.26576000001</c:v>
                </c:pt>
                <c:pt idx="3">
                  <c:v>134779.15489000001</c:v>
                </c:pt>
                <c:pt idx="4">
                  <c:v>99053.063949999996</c:v>
                </c:pt>
                <c:pt idx="5">
                  <c:v>114862.00921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8D-48F5-878E-A41158EFE783}"/>
            </c:ext>
          </c:extLst>
        </c:ser>
        <c:ser>
          <c:idx val="0"/>
          <c:order val="1"/>
          <c:tx>
            <c:strRef>
              <c:f>'2002_2020_AYLIK_IHR'!$A$11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'2002_2020_AYLIK_IHR'!$C$11:$N$11</c:f>
              <c:numCache>
                <c:formatCode>#,##0</c:formatCode>
                <c:ptCount val="12"/>
                <c:pt idx="0">
                  <c:v>163152.75396</c:v>
                </c:pt>
                <c:pt idx="1">
                  <c:v>144875.76435000001</c:v>
                </c:pt>
                <c:pt idx="2">
                  <c:v>160679.17238</c:v>
                </c:pt>
                <c:pt idx="3">
                  <c:v>133032.65489000001</c:v>
                </c:pt>
                <c:pt idx="4">
                  <c:v>140798.29462</c:v>
                </c:pt>
                <c:pt idx="5">
                  <c:v>104641.84478</c:v>
                </c:pt>
                <c:pt idx="6">
                  <c:v>135311.07045</c:v>
                </c:pt>
                <c:pt idx="7">
                  <c:v>111091.95636</c:v>
                </c:pt>
                <c:pt idx="8">
                  <c:v>124087.71077000001</c:v>
                </c:pt>
                <c:pt idx="9">
                  <c:v>188552.01435000001</c:v>
                </c:pt>
                <c:pt idx="10">
                  <c:v>160637.83150999999</c:v>
                </c:pt>
                <c:pt idx="11">
                  <c:v>168273.31933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8D-48F5-878E-A41158EFE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7351936"/>
        <c:axId val="-1909005984"/>
      </c:lineChart>
      <c:catAx>
        <c:axId val="-190735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9005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9005984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5193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7178095037914921"/>
          <c:y val="0.14251207729468598"/>
          <c:w val="0.27466119096509239"/>
          <c:h val="7.1717828749667159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FINDIK VE MAMULLERİ İHRACATI (Bin $)</a:t>
            </a:r>
          </a:p>
        </c:rich>
      </c:tx>
      <c:layout>
        <c:manualLayout>
          <c:xMode val="edge"/>
          <c:yMode val="edge"/>
          <c:x val="0.17943569553805774"/>
          <c:y val="2.7363184079601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919369525904036"/>
          <c:y val="0.18283615401293282"/>
          <c:w val="0.79032335866951164"/>
          <c:h val="0.55597116220259135"/>
        </c:manualLayout>
      </c:layout>
      <c:lineChart>
        <c:grouping val="standard"/>
        <c:varyColors val="0"/>
        <c:ser>
          <c:idx val="1"/>
          <c:order val="0"/>
          <c:tx>
            <c:strRef>
              <c:f>'2002_2020_AYLIK_IHR'!$A$12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'2002_2020_AYLIK_IHR'!$C$12:$N$12</c:f>
              <c:numCache>
                <c:formatCode>#,##0</c:formatCode>
                <c:ptCount val="12"/>
                <c:pt idx="0">
                  <c:v>178174.08600000001</c:v>
                </c:pt>
                <c:pt idx="1">
                  <c:v>204390.36502</c:v>
                </c:pt>
                <c:pt idx="2">
                  <c:v>268819.61310000002</c:v>
                </c:pt>
                <c:pt idx="3">
                  <c:v>331063.59142000001</c:v>
                </c:pt>
                <c:pt idx="4">
                  <c:v>212071.94185</c:v>
                </c:pt>
                <c:pt idx="5">
                  <c:v>242937.98772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CF-4A26-A3FF-206D5E2D033E}"/>
            </c:ext>
          </c:extLst>
        </c:ser>
        <c:ser>
          <c:idx val="0"/>
          <c:order val="1"/>
          <c:tx>
            <c:strRef>
              <c:f>'2002_2020_AYLIK_IHR'!$A$13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1F497D"/>
              </a:solidFill>
            </c:spPr>
          </c:marker>
          <c:val>
            <c:numRef>
              <c:f>'2002_2020_AYLIK_IHR'!$C$13:$N$13</c:f>
              <c:numCache>
                <c:formatCode>#,##0</c:formatCode>
                <c:ptCount val="12"/>
                <c:pt idx="0">
                  <c:v>206060.89421</c:v>
                </c:pt>
                <c:pt idx="1">
                  <c:v>215798.86012999999</c:v>
                </c:pt>
                <c:pt idx="2">
                  <c:v>216963.52698</c:v>
                </c:pt>
                <c:pt idx="3">
                  <c:v>208113.84456</c:v>
                </c:pt>
                <c:pt idx="4">
                  <c:v>183702.03542999999</c:v>
                </c:pt>
                <c:pt idx="5">
                  <c:v>139627.1686</c:v>
                </c:pt>
                <c:pt idx="6">
                  <c:v>164268.66523000001</c:v>
                </c:pt>
                <c:pt idx="7">
                  <c:v>122819.55160999999</c:v>
                </c:pt>
                <c:pt idx="8">
                  <c:v>143585.96731000001</c:v>
                </c:pt>
                <c:pt idx="9">
                  <c:v>200447.07019999999</c:v>
                </c:pt>
                <c:pt idx="10">
                  <c:v>193596.29294000001</c:v>
                </c:pt>
                <c:pt idx="11">
                  <c:v>245812.09677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CF-4A26-A3FF-206D5E2D0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8991840"/>
        <c:axId val="-1908996192"/>
      </c:lineChart>
      <c:catAx>
        <c:axId val="-190899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6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899619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184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5658009482685632"/>
          <c:y val="0.13184079601990051"/>
          <c:w val="0.26967741935483869"/>
          <c:h val="7.3858659458612447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ZEYTİN VE ZEYTİNYAĞI (Bin $)</a:t>
            </a:r>
          </a:p>
        </c:rich>
      </c:tx>
      <c:layout>
        <c:manualLayout>
          <c:xMode val="edge"/>
          <c:yMode val="edge"/>
          <c:x val="0.26156941649899396"/>
          <c:y val="4.1377001787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40710932260228"/>
          <c:y val="0.17843866171003717"/>
          <c:w val="0.81891348088531157"/>
          <c:h val="0.56753407682775714"/>
        </c:manualLayout>
      </c:layout>
      <c:lineChart>
        <c:grouping val="standard"/>
        <c:varyColors val="0"/>
        <c:ser>
          <c:idx val="1"/>
          <c:order val="0"/>
          <c:tx>
            <c:strRef>
              <c:f>'2002_2020_AYLIK_IHR'!$A$14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'2002_2020_AYLIK_IHR'!$C$14:$N$14</c:f>
              <c:numCache>
                <c:formatCode>#,##0</c:formatCode>
                <c:ptCount val="12"/>
                <c:pt idx="0">
                  <c:v>29911.214530000001</c:v>
                </c:pt>
                <c:pt idx="1">
                  <c:v>29500.89529</c:v>
                </c:pt>
                <c:pt idx="2">
                  <c:v>29269.9732</c:v>
                </c:pt>
                <c:pt idx="3">
                  <c:v>37467.232960000001</c:v>
                </c:pt>
                <c:pt idx="4">
                  <c:v>30612.138709999999</c:v>
                </c:pt>
                <c:pt idx="5">
                  <c:v>30888.960609999998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4A-47E7-AB5D-746DEA847B06}"/>
            </c:ext>
          </c:extLst>
        </c:ser>
        <c:ser>
          <c:idx val="0"/>
          <c:order val="1"/>
          <c:tx>
            <c:strRef>
              <c:f>'2002_2020_AYLIK_IHR'!$A$15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'2002_2020_AYLIK_IHR'!$C$15:$N$15</c:f>
              <c:numCache>
                <c:formatCode>#,##0</c:formatCode>
                <c:ptCount val="12"/>
                <c:pt idx="0">
                  <c:v>51206.495269999999</c:v>
                </c:pt>
                <c:pt idx="1">
                  <c:v>41063.262609999998</c:v>
                </c:pt>
                <c:pt idx="2">
                  <c:v>52678.842499999999</c:v>
                </c:pt>
                <c:pt idx="3">
                  <c:v>36783.289069999999</c:v>
                </c:pt>
                <c:pt idx="4">
                  <c:v>46377.821250000001</c:v>
                </c:pt>
                <c:pt idx="5">
                  <c:v>38066.880599999997</c:v>
                </c:pt>
                <c:pt idx="6">
                  <c:v>46765.460129999999</c:v>
                </c:pt>
                <c:pt idx="7">
                  <c:v>32493.5124</c:v>
                </c:pt>
                <c:pt idx="8">
                  <c:v>35974.835639999998</c:v>
                </c:pt>
                <c:pt idx="9">
                  <c:v>35437.127119999997</c:v>
                </c:pt>
                <c:pt idx="10">
                  <c:v>35969.177909999999</c:v>
                </c:pt>
                <c:pt idx="11">
                  <c:v>42974.868000000002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A-47E7-AB5D-746DEA847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8990752"/>
        <c:axId val="-1908995648"/>
      </c:lineChart>
      <c:catAx>
        <c:axId val="-190899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5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899564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075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1662732299307655"/>
          <c:y val="0.13517592909581955"/>
          <c:w val="0.26913480885311869"/>
          <c:h val="7.1717828749667159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TÜTÜN İHRACATI (Bin $)</a:t>
            </a:r>
          </a:p>
        </c:rich>
      </c:tx>
      <c:layout>
        <c:manualLayout>
          <c:xMode val="edge"/>
          <c:yMode val="edge"/>
          <c:x val="0.29508199475065616"/>
          <c:y val="3.48058902275769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87978142076504"/>
          <c:y val="0.18206242292002656"/>
          <c:w val="0.82513661202185795"/>
          <c:h val="0.56358979223982542"/>
        </c:manualLayout>
      </c:layout>
      <c:lineChart>
        <c:grouping val="standard"/>
        <c:varyColors val="0"/>
        <c:ser>
          <c:idx val="1"/>
          <c:order val="0"/>
          <c:tx>
            <c:strRef>
              <c:f>'2002_2020_AYLIK_IHR'!$A$16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'2002_2020_AYLIK_IHR'!$C$16:$N$16</c:f>
              <c:numCache>
                <c:formatCode>#,##0</c:formatCode>
                <c:ptCount val="12"/>
                <c:pt idx="0">
                  <c:v>63852.64428</c:v>
                </c:pt>
                <c:pt idx="1">
                  <c:v>80043.006789999999</c:v>
                </c:pt>
                <c:pt idx="2">
                  <c:v>64066.314299999998</c:v>
                </c:pt>
                <c:pt idx="3">
                  <c:v>81261.4185</c:v>
                </c:pt>
                <c:pt idx="4">
                  <c:v>92340.246530000004</c:v>
                </c:pt>
                <c:pt idx="5">
                  <c:v>125938.37767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97-4742-B8FF-FE0DC8C44DA4}"/>
            </c:ext>
          </c:extLst>
        </c:ser>
        <c:ser>
          <c:idx val="0"/>
          <c:order val="1"/>
          <c:tx>
            <c:strRef>
              <c:f>'2002_2020_AYLIK_IHR'!$A$17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2"/>
              </a:solidFill>
            </c:spPr>
          </c:marker>
          <c:val>
            <c:numRef>
              <c:f>'2002_2020_AYLIK_IHR'!$C$17:$N$17</c:f>
              <c:numCache>
                <c:formatCode>#,##0</c:formatCode>
                <c:ptCount val="12"/>
                <c:pt idx="0">
                  <c:v>85913.865420000002</c:v>
                </c:pt>
                <c:pt idx="1">
                  <c:v>65991.330170000001</c:v>
                </c:pt>
                <c:pt idx="2">
                  <c:v>62660.676659999997</c:v>
                </c:pt>
                <c:pt idx="3">
                  <c:v>77198.856039999999</c:v>
                </c:pt>
                <c:pt idx="4">
                  <c:v>99877.326749999993</c:v>
                </c:pt>
                <c:pt idx="5">
                  <c:v>99311.338570000007</c:v>
                </c:pt>
                <c:pt idx="6">
                  <c:v>109376.6136</c:v>
                </c:pt>
                <c:pt idx="7">
                  <c:v>92607.31035</c:v>
                </c:pt>
                <c:pt idx="8">
                  <c:v>112281.46172000001</c:v>
                </c:pt>
                <c:pt idx="9">
                  <c:v>82093.361940000003</c:v>
                </c:pt>
                <c:pt idx="10">
                  <c:v>71462.505430000005</c:v>
                </c:pt>
                <c:pt idx="11">
                  <c:v>100840.0701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97-4742-B8FF-FE0DC8C44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9004352"/>
        <c:axId val="-1909002720"/>
      </c:lineChart>
      <c:catAx>
        <c:axId val="-190900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9002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9002720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900435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3475359580052494"/>
          <c:y val="0.13654618473895583"/>
          <c:w val="0.26751999999999998"/>
          <c:h val="7.9494460782763607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SÜS BİTKİLERİ İHRACATI (Bin $)</a:t>
            </a:r>
          </a:p>
        </c:rich>
      </c:tx>
      <c:layout>
        <c:manualLayout>
          <c:xMode val="edge"/>
          <c:yMode val="edge"/>
          <c:x val="0.24180327868852458"/>
          <c:y val="3.74531835205994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061510456354246"/>
          <c:y val="0.18701970352297509"/>
          <c:w val="0.86230822961645937"/>
          <c:h val="0.57888913533695618"/>
        </c:manualLayout>
      </c:layout>
      <c:lineChart>
        <c:grouping val="standard"/>
        <c:varyColors val="0"/>
        <c:ser>
          <c:idx val="1"/>
          <c:order val="0"/>
          <c:tx>
            <c:strRef>
              <c:f>'2002_2020_AYLIK_IHR'!$A$18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'2002_2020_AYLIK_IHR'!$C$18:$N$18</c:f>
              <c:numCache>
                <c:formatCode>#,##0</c:formatCode>
                <c:ptCount val="12"/>
                <c:pt idx="0">
                  <c:v>14882.81105</c:v>
                </c:pt>
                <c:pt idx="1">
                  <c:v>22093.15582</c:v>
                </c:pt>
                <c:pt idx="2">
                  <c:v>17676.32344</c:v>
                </c:pt>
                <c:pt idx="3">
                  <c:v>16503.75461</c:v>
                </c:pt>
                <c:pt idx="4">
                  <c:v>12804.47934</c:v>
                </c:pt>
                <c:pt idx="5">
                  <c:v>9540.3304100000005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80-47F0-912F-9DF6D206047E}"/>
            </c:ext>
          </c:extLst>
        </c:ser>
        <c:ser>
          <c:idx val="0"/>
          <c:order val="1"/>
          <c:tx>
            <c:strRef>
              <c:f>'2002_2020_AYLIK_IHR'!$A$19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'2002_2020_AYLIK_IHR'!$C$19:$N$19</c:f>
              <c:numCache>
                <c:formatCode>#,##0</c:formatCode>
                <c:ptCount val="12"/>
                <c:pt idx="0">
                  <c:v>18347.959439999999</c:v>
                </c:pt>
                <c:pt idx="1">
                  <c:v>19389.35729</c:v>
                </c:pt>
                <c:pt idx="2">
                  <c:v>18490.980469999999</c:v>
                </c:pt>
                <c:pt idx="3">
                  <c:v>14928.546259999999</c:v>
                </c:pt>
                <c:pt idx="4">
                  <c:v>13651.14256</c:v>
                </c:pt>
                <c:pt idx="5">
                  <c:v>8090.8728199999996</c:v>
                </c:pt>
                <c:pt idx="6">
                  <c:v>8822.1544799999992</c:v>
                </c:pt>
                <c:pt idx="7">
                  <c:v>9401.9723099999992</c:v>
                </c:pt>
                <c:pt idx="8">
                  <c:v>10118.767959999999</c:v>
                </c:pt>
                <c:pt idx="9">
                  <c:v>12525.304270000001</c:v>
                </c:pt>
                <c:pt idx="10">
                  <c:v>11742.03889</c:v>
                </c:pt>
                <c:pt idx="11">
                  <c:v>14361.3588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80-47F0-912F-9DF6D2060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8996736"/>
        <c:axId val="-1908999456"/>
      </c:lineChart>
      <c:catAx>
        <c:axId val="-190899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9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8999456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673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4603222752893587"/>
          <c:y val="0.13523492662008801"/>
          <c:w val="0.26967741935483869"/>
          <c:h val="6.9697608221507529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 b="1" i="0" u="none" strike="noStrike" baseline="0">
                <a:solidFill>
                  <a:srgbClr val="000000"/>
                </a:solidFill>
                <a:latin typeface="Arial Tur"/>
                <a:cs typeface="Arial Tur"/>
              </a:rPr>
              <a:t>SU ÜRÜNLERİ VE HAY. MAM. İHRACATI (Bin $)</a:t>
            </a:r>
            <a:endParaRPr lang="tr-TR" sz="700"/>
          </a:p>
        </c:rich>
      </c:tx>
      <c:layout>
        <c:manualLayout>
          <c:xMode val="edge"/>
          <c:yMode val="edge"/>
          <c:x val="0.15214236824093086"/>
          <c:y val="2.2471910112359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30548594156736"/>
          <c:y val="0.21348393248596756"/>
          <c:w val="0.84257444205511267"/>
          <c:h val="0.54931532434850139"/>
        </c:manualLayout>
      </c:layout>
      <c:lineChart>
        <c:grouping val="standard"/>
        <c:varyColors val="0"/>
        <c:ser>
          <c:idx val="1"/>
          <c:order val="0"/>
          <c:tx>
            <c:strRef>
              <c:f>'2002_2020_AYLIK_IHR'!$A$20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'2002_2020_AYLIK_IHR'!$C$20:$N$20</c:f>
              <c:numCache>
                <c:formatCode>#,##0</c:formatCode>
                <c:ptCount val="12"/>
                <c:pt idx="0">
                  <c:v>363637.81890000001</c:v>
                </c:pt>
                <c:pt idx="1">
                  <c:v>304648.72132000001</c:v>
                </c:pt>
                <c:pt idx="2">
                  <c:v>290513.10136999999</c:v>
                </c:pt>
                <c:pt idx="3">
                  <c:v>321151.76113</c:v>
                </c:pt>
                <c:pt idx="4">
                  <c:v>292020.80972000002</c:v>
                </c:pt>
                <c:pt idx="5">
                  <c:v>332315.27129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8-4EDE-9F2C-F10EC02D2265}"/>
            </c:ext>
          </c:extLst>
        </c:ser>
        <c:ser>
          <c:idx val="0"/>
          <c:order val="1"/>
          <c:tx>
            <c:strRef>
              <c:f>'2002_2020_AYLIK_IHR'!$A$21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'2002_2020_AYLIK_IHR'!$C$21:$N$21</c:f>
              <c:numCache>
                <c:formatCode>#,##0</c:formatCode>
                <c:ptCount val="12"/>
                <c:pt idx="0">
                  <c:v>284326.54002000001</c:v>
                </c:pt>
                <c:pt idx="1">
                  <c:v>275420.88746</c:v>
                </c:pt>
                <c:pt idx="2">
                  <c:v>304836.20633000002</c:v>
                </c:pt>
                <c:pt idx="3">
                  <c:v>287905.59061000001</c:v>
                </c:pt>
                <c:pt idx="4">
                  <c:v>335125.50468000001</c:v>
                </c:pt>
                <c:pt idx="5">
                  <c:v>313835.32322000002</c:v>
                </c:pt>
                <c:pt idx="6">
                  <c:v>370478.42333000002</c:v>
                </c:pt>
                <c:pt idx="7">
                  <c:v>337981.13987999997</c:v>
                </c:pt>
                <c:pt idx="8">
                  <c:v>346479.46185000002</c:v>
                </c:pt>
                <c:pt idx="9">
                  <c:v>381365.16022000002</c:v>
                </c:pt>
                <c:pt idx="10">
                  <c:v>362449.60379000002</c:v>
                </c:pt>
                <c:pt idx="11">
                  <c:v>444003.10048999998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8-4EDE-9F2C-F10EC02D2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8993472"/>
        <c:axId val="-1909000000"/>
      </c:lineChart>
      <c:catAx>
        <c:axId val="-190899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90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9000000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347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5445574436665639"/>
          <c:y val="0.10888908549352679"/>
          <c:w val="0.27466119096509239"/>
          <c:h val="7.4135283651341338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orientation="landscape" horizontalDpi="1200" verticalDpi="120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AĞAÇ MAM. VE ORMAN ÜRÜNLERİ İHRACATI (Bin $)</a:t>
            </a:r>
          </a:p>
        </c:rich>
      </c:tx>
      <c:layout>
        <c:manualLayout>
          <c:xMode val="edge"/>
          <c:yMode val="edge"/>
          <c:x val="0.15020576131687244"/>
          <c:y val="1.96078431372549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71900888932093"/>
          <c:y val="0.19730392156862744"/>
          <c:w val="0.7942402790643468"/>
          <c:h val="0.56985294117647067"/>
        </c:manualLayout>
      </c:layout>
      <c:lineChart>
        <c:grouping val="standard"/>
        <c:varyColors val="0"/>
        <c:ser>
          <c:idx val="1"/>
          <c:order val="0"/>
          <c:tx>
            <c:strRef>
              <c:f>'2002_2020_AYLIK_IHR'!$A$22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'2002_2020_AYLIK_IHR'!$C$22:$N$22</c:f>
              <c:numCache>
                <c:formatCode>#,##0</c:formatCode>
                <c:ptCount val="12"/>
                <c:pt idx="0">
                  <c:v>561121.10308999999</c:v>
                </c:pt>
                <c:pt idx="1">
                  <c:v>597833.65084999998</c:v>
                </c:pt>
                <c:pt idx="2">
                  <c:v>598651.56515000004</c:v>
                </c:pt>
                <c:pt idx="3">
                  <c:v>702724.44347000006</c:v>
                </c:pt>
                <c:pt idx="4">
                  <c:v>591300.54757000005</c:v>
                </c:pt>
                <c:pt idx="5">
                  <c:v>694415.06082999997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32-40AE-9AEC-7C29F32654DF}"/>
            </c:ext>
          </c:extLst>
        </c:ser>
        <c:ser>
          <c:idx val="0"/>
          <c:order val="1"/>
          <c:tx>
            <c:strRef>
              <c:f>'2002_2020_AYLIK_IHR'!$A$23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1F497D"/>
              </a:solidFill>
            </c:spPr>
          </c:marker>
          <c:val>
            <c:numRef>
              <c:f>'2002_2020_AYLIK_IHR'!$C$23:$N$23</c:f>
              <c:numCache>
                <c:formatCode>#,##0</c:formatCode>
                <c:ptCount val="12"/>
                <c:pt idx="0">
                  <c:v>608343.95822000003</c:v>
                </c:pt>
                <c:pt idx="1">
                  <c:v>605487.19389999995</c:v>
                </c:pt>
                <c:pt idx="2">
                  <c:v>671769.15379000001</c:v>
                </c:pt>
                <c:pt idx="3">
                  <c:v>620960.61910000001</c:v>
                </c:pt>
                <c:pt idx="4">
                  <c:v>721990.57716999995</c:v>
                </c:pt>
                <c:pt idx="5">
                  <c:v>587460.75567999994</c:v>
                </c:pt>
                <c:pt idx="6">
                  <c:v>689790.71424999996</c:v>
                </c:pt>
                <c:pt idx="7">
                  <c:v>655586.97893999994</c:v>
                </c:pt>
                <c:pt idx="8">
                  <c:v>685583.79718999995</c:v>
                </c:pt>
                <c:pt idx="9">
                  <c:v>731416.54344000004</c:v>
                </c:pt>
                <c:pt idx="10">
                  <c:v>669672.08201000001</c:v>
                </c:pt>
                <c:pt idx="11">
                  <c:v>736451.28636000003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32-40AE-9AEC-7C29F3265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8992928"/>
        <c:axId val="-1909001088"/>
      </c:lineChart>
      <c:catAx>
        <c:axId val="-190899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9001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9001088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292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5415637860082305"/>
          <c:y val="9.612745098039216E-2"/>
          <c:w val="0.27522633744855968"/>
          <c:h val="7.277250270186815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50"/>
              <a:t>TEKSTİL VE HAMMADDELERİ İHRACATI (Bin $)</a:t>
            </a:r>
          </a:p>
        </c:rich>
      </c:tx>
      <c:layout>
        <c:manualLayout>
          <c:xMode val="edge"/>
          <c:yMode val="edge"/>
          <c:x val="0.17687096255825163"/>
          <c:y val="3.70370370370370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734710553562077"/>
          <c:y val="0.20740815758158895"/>
          <c:w val="0.79387834211410224"/>
          <c:h val="0.52592782815331363"/>
        </c:manualLayout>
      </c:layout>
      <c:lineChart>
        <c:grouping val="standard"/>
        <c:varyColors val="0"/>
        <c:ser>
          <c:idx val="1"/>
          <c:order val="0"/>
          <c:tx>
            <c:strRef>
              <c:f>'2002_2020_AYLIK_IHR'!$A$26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'2002_2020_AYLIK_IHR'!$C$26:$N$26</c:f>
              <c:numCache>
                <c:formatCode>#,##0</c:formatCode>
                <c:ptCount val="12"/>
                <c:pt idx="0">
                  <c:v>728215.86555999995</c:v>
                </c:pt>
                <c:pt idx="1">
                  <c:v>757554.76896000002</c:v>
                </c:pt>
                <c:pt idx="2">
                  <c:v>747437.86825000006</c:v>
                </c:pt>
                <c:pt idx="3">
                  <c:v>893678.17842000001</c:v>
                </c:pt>
                <c:pt idx="4">
                  <c:v>739833.75529</c:v>
                </c:pt>
                <c:pt idx="5">
                  <c:v>841996.28026000003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1C-48DC-A0F5-85AD48B1BE12}"/>
            </c:ext>
          </c:extLst>
        </c:ser>
        <c:ser>
          <c:idx val="0"/>
          <c:order val="1"/>
          <c:tx>
            <c:strRef>
              <c:f>'2002_2020_AYLIK_IHR'!$A$27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1F497D"/>
              </a:solidFill>
            </c:spPr>
          </c:marker>
          <c:val>
            <c:numRef>
              <c:f>'2002_2020_AYLIK_IHR'!$C$27:$N$27</c:f>
              <c:numCache>
                <c:formatCode>#,##0</c:formatCode>
                <c:ptCount val="12"/>
                <c:pt idx="0">
                  <c:v>825096.76489999995</c:v>
                </c:pt>
                <c:pt idx="1">
                  <c:v>755759.92177999998</c:v>
                </c:pt>
                <c:pt idx="2">
                  <c:v>838028.13314000005</c:v>
                </c:pt>
                <c:pt idx="3">
                  <c:v>769934.75791000004</c:v>
                </c:pt>
                <c:pt idx="4">
                  <c:v>852159.27567</c:v>
                </c:pt>
                <c:pt idx="5">
                  <c:v>691163.43866999994</c:v>
                </c:pt>
                <c:pt idx="6">
                  <c:v>776122.15416999999</c:v>
                </c:pt>
                <c:pt idx="7">
                  <c:v>748839.24109999998</c:v>
                </c:pt>
                <c:pt idx="8">
                  <c:v>785845.24075</c:v>
                </c:pt>
                <c:pt idx="9">
                  <c:v>839322.38132000004</c:v>
                </c:pt>
                <c:pt idx="10">
                  <c:v>741026.84467999998</c:v>
                </c:pt>
                <c:pt idx="11">
                  <c:v>781444.51129000005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1C-48DC-A0F5-85AD48B1B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8998368"/>
        <c:axId val="-1908997824"/>
      </c:lineChart>
      <c:catAx>
        <c:axId val="-190899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7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899782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836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5482393272269536"/>
          <c:y val="0.12249402158063576"/>
          <c:w val="0.2903519202956773"/>
          <c:h val="7.988723631768252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DERİ VE MAMULLERİ İHRACATI (Bin $)</a:t>
            </a:r>
          </a:p>
        </c:rich>
      </c:tx>
      <c:layout>
        <c:manualLayout>
          <c:xMode val="edge"/>
          <c:yMode val="edge"/>
          <c:x val="0.1897961326262797"/>
          <c:y val="3.70370370370370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346960201403397"/>
          <c:y val="0.25555633323612326"/>
          <c:w val="0.77142934015200504"/>
          <c:h val="0.4888906571566024"/>
        </c:manualLayout>
      </c:layout>
      <c:lineChart>
        <c:grouping val="standard"/>
        <c:varyColors val="0"/>
        <c:ser>
          <c:idx val="1"/>
          <c:order val="0"/>
          <c:tx>
            <c:strRef>
              <c:f>'2002_2020_AYLIK_IHR'!$A$28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'2002_2020_AYLIK_IHR'!$C$28:$N$28</c:f>
              <c:numCache>
                <c:formatCode>#,##0</c:formatCode>
                <c:ptCount val="12"/>
                <c:pt idx="0">
                  <c:v>106244.93783</c:v>
                </c:pt>
                <c:pt idx="1">
                  <c:v>126742.97079000001</c:v>
                </c:pt>
                <c:pt idx="2">
                  <c:v>112877.14668999999</c:v>
                </c:pt>
                <c:pt idx="3">
                  <c:v>122870.84552</c:v>
                </c:pt>
                <c:pt idx="4">
                  <c:v>103944.55931</c:v>
                </c:pt>
                <c:pt idx="5">
                  <c:v>109544.69736000001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79-400C-85FF-AFB9441E77F2}"/>
            </c:ext>
          </c:extLst>
        </c:ser>
        <c:ser>
          <c:idx val="0"/>
          <c:order val="1"/>
          <c:tx>
            <c:strRef>
              <c:f>'2002_2020_AYLIK_IHR'!$A$29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'2002_2020_AYLIK_IHR'!$C$29:$N$29</c:f>
              <c:numCache>
                <c:formatCode>#,##0</c:formatCode>
                <c:ptCount val="12"/>
                <c:pt idx="0">
                  <c:v>126180.88076</c:v>
                </c:pt>
                <c:pt idx="1">
                  <c:v>132248.76302000001</c:v>
                </c:pt>
                <c:pt idx="2">
                  <c:v>140696.75202000001</c:v>
                </c:pt>
                <c:pt idx="3">
                  <c:v>102625.47383</c:v>
                </c:pt>
                <c:pt idx="4">
                  <c:v>124003.21921</c:v>
                </c:pt>
                <c:pt idx="5">
                  <c:v>90353.700200000007</c:v>
                </c:pt>
                <c:pt idx="6">
                  <c:v>132121.80369</c:v>
                </c:pt>
                <c:pt idx="7">
                  <c:v>137153.48806</c:v>
                </c:pt>
                <c:pt idx="8">
                  <c:v>128459.429</c:v>
                </c:pt>
                <c:pt idx="9">
                  <c:v>129148.84546</c:v>
                </c:pt>
                <c:pt idx="10">
                  <c:v>100339.51272</c:v>
                </c:pt>
                <c:pt idx="11">
                  <c:v>101074.83318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79-400C-85FF-AFB9441E7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12224032"/>
        <c:axId val="-1912214240"/>
      </c:lineChart>
      <c:catAx>
        <c:axId val="-191222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14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12214240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2403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HALI İHRACATI (Bin $)</a:t>
            </a:r>
          </a:p>
        </c:rich>
      </c:tx>
      <c:layout>
        <c:manualLayout>
          <c:xMode val="edge"/>
          <c:yMode val="edge"/>
          <c:x val="0.32040837752423973"/>
          <c:y val="3.73134328358208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346960201403397"/>
          <c:y val="0.24875661064754964"/>
          <c:w val="0.77142934015200504"/>
          <c:h val="0.50746361113793192"/>
        </c:manualLayout>
      </c:layout>
      <c:lineChart>
        <c:grouping val="standard"/>
        <c:varyColors val="0"/>
        <c:ser>
          <c:idx val="1"/>
          <c:order val="0"/>
          <c:tx>
            <c:strRef>
              <c:f>'2002_2020_AYLIK_IHR'!$A$30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'2002_2020_AYLIK_IHR'!$C$30:$N$30</c:f>
              <c:numCache>
                <c:formatCode>#,##0</c:formatCode>
                <c:ptCount val="12"/>
                <c:pt idx="0">
                  <c:v>206186.42658</c:v>
                </c:pt>
                <c:pt idx="1">
                  <c:v>220816.78696999999</c:v>
                </c:pt>
                <c:pt idx="2">
                  <c:v>207034.98381000001</c:v>
                </c:pt>
                <c:pt idx="3">
                  <c:v>237327.8915</c:v>
                </c:pt>
                <c:pt idx="4">
                  <c:v>181548.69906000001</c:v>
                </c:pt>
                <c:pt idx="5">
                  <c:v>205034.03107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D-4B39-AE7C-1EB53902C708}"/>
            </c:ext>
          </c:extLst>
        </c:ser>
        <c:ser>
          <c:idx val="0"/>
          <c:order val="1"/>
          <c:tx>
            <c:strRef>
              <c:f>'2002_2020_AYLIK_IHR'!$A$31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1F497D"/>
              </a:solidFill>
            </c:spPr>
          </c:marker>
          <c:val>
            <c:numRef>
              <c:f>'2002_2020_AYLIK_IHR'!$C$31:$N$31</c:f>
              <c:numCache>
                <c:formatCode>#,##0</c:formatCode>
                <c:ptCount val="12"/>
                <c:pt idx="0">
                  <c:v>229213.02712000001</c:v>
                </c:pt>
                <c:pt idx="1">
                  <c:v>227605.85868999999</c:v>
                </c:pt>
                <c:pt idx="2">
                  <c:v>234220.14382999999</c:v>
                </c:pt>
                <c:pt idx="3">
                  <c:v>199115.23173</c:v>
                </c:pt>
                <c:pt idx="4">
                  <c:v>233946.09124000001</c:v>
                </c:pt>
                <c:pt idx="5">
                  <c:v>165379.25289999999</c:v>
                </c:pt>
                <c:pt idx="6">
                  <c:v>230952.04178</c:v>
                </c:pt>
                <c:pt idx="7">
                  <c:v>231825.86559999999</c:v>
                </c:pt>
                <c:pt idx="8">
                  <c:v>263391.27314</c:v>
                </c:pt>
                <c:pt idx="9">
                  <c:v>286243.48690999998</c:v>
                </c:pt>
                <c:pt idx="10">
                  <c:v>250785.01693000001</c:v>
                </c:pt>
                <c:pt idx="11">
                  <c:v>284653.64033999998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7D-4B39-AE7C-1EB53902C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12213696"/>
        <c:axId val="-1912213152"/>
      </c:lineChart>
      <c:catAx>
        <c:axId val="-191221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13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12213152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1369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en-US"/>
              <a:t>AYLAR BAZINDA MADENCİLİK İHRACAT</a:t>
            </a:r>
            <a:r>
              <a:rPr lang="tr-TR"/>
              <a:t>I</a:t>
            </a:r>
            <a:endParaRPr lang="en-US"/>
          </a:p>
        </c:rich>
      </c:tx>
      <c:layout>
        <c:manualLayout>
          <c:xMode val="edge"/>
          <c:yMode val="edge"/>
          <c:x val="0.20134597305776514"/>
          <c:y val="3.74531835205992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55063851804235"/>
          <c:y val="0.21722925894362621"/>
          <c:w val="0.77064306488660361"/>
          <c:h val="0.50936515890229372"/>
        </c:manualLayout>
      </c:layout>
      <c:lineChart>
        <c:grouping val="standard"/>
        <c:varyColors val="0"/>
        <c:ser>
          <c:idx val="0"/>
          <c:order val="0"/>
          <c:tx>
            <c:strRef>
              <c:f>'2002_2020_AYLIK_IHR'!$A$57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'2002_2020_AYLIK_IHR'!$C$57:$N$57</c:f>
              <c:numCache>
                <c:formatCode>#,##0</c:formatCode>
                <c:ptCount val="12"/>
                <c:pt idx="0">
                  <c:v>456640.6508</c:v>
                </c:pt>
                <c:pt idx="1">
                  <c:v>417965.56385999999</c:v>
                </c:pt>
                <c:pt idx="2">
                  <c:v>492702.61076000001</c:v>
                </c:pt>
                <c:pt idx="3">
                  <c:v>474386.29479000001</c:v>
                </c:pt>
                <c:pt idx="4">
                  <c:v>531051.30299999996</c:v>
                </c:pt>
                <c:pt idx="5">
                  <c:v>490379.5393</c:v>
                </c:pt>
                <c:pt idx="6">
                  <c:v>571275.46848000004</c:v>
                </c:pt>
                <c:pt idx="7">
                  <c:v>522783.40360000002</c:v>
                </c:pt>
                <c:pt idx="8">
                  <c:v>549583.27093999996</c:v>
                </c:pt>
                <c:pt idx="9">
                  <c:v>583303.73604999995</c:v>
                </c:pt>
                <c:pt idx="10">
                  <c:v>531833.52486</c:v>
                </c:pt>
                <c:pt idx="11">
                  <c:v>588522.81391000003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A9-4425-869C-DE79CB9FF844}"/>
            </c:ext>
          </c:extLst>
        </c:ser>
        <c:ser>
          <c:idx val="1"/>
          <c:order val="1"/>
          <c:tx>
            <c:strRef>
              <c:f>'2002_2020_AYLIK_IHR'!$A$56</c:f>
              <c:strCache>
                <c:ptCount val="1"/>
                <c:pt idx="0">
                  <c:v>2026</c:v>
                </c:pt>
              </c:strCache>
            </c:strRef>
          </c:tx>
          <c:marker>
            <c:symbol val="circle"/>
            <c:size val="5"/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'2002_2020_AYLIK_IHR'!$C$56:$N$56</c:f>
              <c:numCache>
                <c:formatCode>#,##0</c:formatCode>
                <c:ptCount val="12"/>
                <c:pt idx="0">
                  <c:v>518900.74560000002</c:v>
                </c:pt>
                <c:pt idx="1">
                  <c:v>474071.31683000003</c:v>
                </c:pt>
                <c:pt idx="2">
                  <c:v>571576.53112000006</c:v>
                </c:pt>
                <c:pt idx="3">
                  <c:v>675109.53917</c:v>
                </c:pt>
                <c:pt idx="4">
                  <c:v>501607.06085000001</c:v>
                </c:pt>
                <c:pt idx="5">
                  <c:v>692559.21495000005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A9-4425-869C-DE79CB9FF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080075904"/>
        <c:axId val="-2080074272"/>
      </c:lineChart>
      <c:catAx>
        <c:axId val="-208007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2080074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0800742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208007590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KİMYEVİ MADDELER VE MAMULLERİ İHRACATI (Bin $)</a:t>
            </a:r>
          </a:p>
        </c:rich>
      </c:tx>
      <c:layout>
        <c:manualLayout>
          <c:xMode val="edge"/>
          <c:yMode val="edge"/>
          <c:x val="0.14814836417052862"/>
          <c:y val="3.8759689922480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83993821759935"/>
          <c:y val="0.25064680868379824"/>
          <c:w val="0.7736641060315943"/>
          <c:h val="0.51162984356015384"/>
        </c:manualLayout>
      </c:layout>
      <c:lineChart>
        <c:grouping val="standard"/>
        <c:varyColors val="0"/>
        <c:ser>
          <c:idx val="1"/>
          <c:order val="0"/>
          <c:tx>
            <c:strRef>
              <c:f>'2002_2020_AYLIK_IHR'!$A$32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'2002_2020_AYLIK_IHR'!$C$32:$N$32</c:f>
              <c:numCache>
                <c:formatCode>#,##0</c:formatCode>
                <c:ptCount val="12"/>
                <c:pt idx="0">
                  <c:v>2316146.8749699998</c:v>
                </c:pt>
                <c:pt idx="1">
                  <c:v>2394425.9625200001</c:v>
                </c:pt>
                <c:pt idx="2">
                  <c:v>3052118.6748500001</c:v>
                </c:pt>
                <c:pt idx="3">
                  <c:v>3097712.9998900001</c:v>
                </c:pt>
                <c:pt idx="4">
                  <c:v>2950464.77917</c:v>
                </c:pt>
                <c:pt idx="5">
                  <c:v>3290281.4181599999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2D-4CC2-A4D7-87A5CF538DB8}"/>
            </c:ext>
          </c:extLst>
        </c:ser>
        <c:ser>
          <c:idx val="0"/>
          <c:order val="1"/>
          <c:tx>
            <c:strRef>
              <c:f>'2002_2020_AYLIK_IHR'!$A$33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'2002_2020_AYLIK_IHR'!$C$33:$N$33</c:f>
              <c:numCache>
                <c:formatCode>#,##0</c:formatCode>
                <c:ptCount val="12"/>
                <c:pt idx="0">
                  <c:v>2550897.7288500001</c:v>
                </c:pt>
                <c:pt idx="1">
                  <c:v>2485583.0545999999</c:v>
                </c:pt>
                <c:pt idx="2">
                  <c:v>2724519.9946699999</c:v>
                </c:pt>
                <c:pt idx="3">
                  <c:v>2611357.82822</c:v>
                </c:pt>
                <c:pt idx="4">
                  <c:v>2786846.2357999999</c:v>
                </c:pt>
                <c:pt idx="5">
                  <c:v>2594537.2447899999</c:v>
                </c:pt>
                <c:pt idx="6">
                  <c:v>3426804.6998999999</c:v>
                </c:pt>
                <c:pt idx="7">
                  <c:v>2609345.3819599999</c:v>
                </c:pt>
                <c:pt idx="8">
                  <c:v>2471753.6698500002</c:v>
                </c:pt>
                <c:pt idx="9">
                  <c:v>2650962.7790299999</c:v>
                </c:pt>
                <c:pt idx="10">
                  <c:v>2350216.3968099998</c:v>
                </c:pt>
                <c:pt idx="11">
                  <c:v>2601513.58177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2D-4CC2-A4D7-87A5CF538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12217504"/>
        <c:axId val="-1912210976"/>
      </c:lineChart>
      <c:catAx>
        <c:axId val="-191221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10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1221097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1750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50"/>
              <a:t>MAKİNE VE AKSAMLARI İHRACATI (Bin $)</a:t>
            </a:r>
          </a:p>
        </c:rich>
      </c:tx>
      <c:layout>
        <c:manualLayout>
          <c:xMode val="edge"/>
          <c:yMode val="edge"/>
          <c:x val="0.16734715303444253"/>
          <c:y val="3.73134328358208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29909162156335"/>
          <c:y val="0.17537345384913924"/>
          <c:w val="0.80976314834393193"/>
          <c:h val="0.61318525482822106"/>
        </c:manualLayout>
      </c:layout>
      <c:lineChart>
        <c:grouping val="standard"/>
        <c:varyColors val="0"/>
        <c:ser>
          <c:idx val="1"/>
          <c:order val="0"/>
          <c:tx>
            <c:strRef>
              <c:f>'2002_2020_AYLIK_IHR'!$A$42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'2002_2020_AYLIK_IHR'!$C$42:$N$42</c:f>
              <c:numCache>
                <c:formatCode>#,##0</c:formatCode>
                <c:ptCount val="12"/>
                <c:pt idx="0">
                  <c:v>812091.12566999998</c:v>
                </c:pt>
                <c:pt idx="1">
                  <c:v>879846.20963000006</c:v>
                </c:pt>
                <c:pt idx="2">
                  <c:v>885364.06099999999</c:v>
                </c:pt>
                <c:pt idx="3">
                  <c:v>1024853.28515</c:v>
                </c:pt>
                <c:pt idx="4">
                  <c:v>836014.14810999995</c:v>
                </c:pt>
                <c:pt idx="5">
                  <c:v>918142.81707999995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46-4262-BD13-C4893219C019}"/>
            </c:ext>
          </c:extLst>
        </c:ser>
        <c:ser>
          <c:idx val="0"/>
          <c:order val="1"/>
          <c:tx>
            <c:strRef>
              <c:f>'2002_2020_AYLIK_IHR'!$A$43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'2002_2020_AYLIK_IHR'!$C$43:$N$43</c:f>
              <c:numCache>
                <c:formatCode>#,##0</c:formatCode>
                <c:ptCount val="12"/>
                <c:pt idx="0">
                  <c:v>790353.39468999999</c:v>
                </c:pt>
                <c:pt idx="1">
                  <c:v>807796.75699000002</c:v>
                </c:pt>
                <c:pt idx="2">
                  <c:v>915049.38811000006</c:v>
                </c:pt>
                <c:pt idx="3">
                  <c:v>853185.49924999999</c:v>
                </c:pt>
                <c:pt idx="4">
                  <c:v>1006445.73517</c:v>
                </c:pt>
                <c:pt idx="5">
                  <c:v>797324.85086000001</c:v>
                </c:pt>
                <c:pt idx="6">
                  <c:v>985237.21479999996</c:v>
                </c:pt>
                <c:pt idx="7">
                  <c:v>962272.18539999996</c:v>
                </c:pt>
                <c:pt idx="8">
                  <c:v>940798.50101000001</c:v>
                </c:pt>
                <c:pt idx="9">
                  <c:v>1067278.23263</c:v>
                </c:pt>
                <c:pt idx="10">
                  <c:v>979412.21788999997</c:v>
                </c:pt>
                <c:pt idx="11">
                  <c:v>1149428.46261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46-4262-BD13-C4893219C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12212064"/>
        <c:axId val="-1912221312"/>
      </c:lineChart>
      <c:catAx>
        <c:axId val="-191221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21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1222131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1206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 b="1" i="0" u="none" strike="noStrike" baseline="0">
                <a:solidFill>
                  <a:srgbClr val="000000"/>
                </a:solidFill>
                <a:latin typeface="Arial Tur"/>
                <a:cs typeface="Arial Tur"/>
              </a:rPr>
              <a:t>OTOMOTİV ENDÜSTRİSİ İHRACATI (Bin $)</a:t>
            </a:r>
            <a:endParaRPr lang="tr-TR" sz="700"/>
          </a:p>
        </c:rich>
      </c:tx>
      <c:layout>
        <c:manualLayout>
          <c:xMode val="edge"/>
          <c:yMode val="edge"/>
          <c:x val="0.25253530555644105"/>
          <c:y val="4.24469413233458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149681289838767"/>
          <c:y val="0.1610494755571284"/>
          <c:w val="0.78367425031315086"/>
          <c:h val="0.57303567391154753"/>
        </c:manualLayout>
      </c:layout>
      <c:lineChart>
        <c:grouping val="standard"/>
        <c:varyColors val="0"/>
        <c:ser>
          <c:idx val="1"/>
          <c:order val="0"/>
          <c:tx>
            <c:strRef>
              <c:f>'2002_2020_AYLIK_IHR'!$A$36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'2002_2020_AYLIK_IHR'!$C$36:$N$36</c:f>
              <c:numCache>
                <c:formatCode>#,##0</c:formatCode>
                <c:ptCount val="12"/>
                <c:pt idx="0">
                  <c:v>3059300.7342599998</c:v>
                </c:pt>
                <c:pt idx="1">
                  <c:v>3540282.5863800002</c:v>
                </c:pt>
                <c:pt idx="2">
                  <c:v>3290230.4394200002</c:v>
                </c:pt>
                <c:pt idx="3">
                  <c:v>3853787.1916200002</c:v>
                </c:pt>
                <c:pt idx="4">
                  <c:v>3259799.7162199998</c:v>
                </c:pt>
                <c:pt idx="5">
                  <c:v>3837090.47034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0F-44C0-9690-A70C16799082}"/>
            </c:ext>
          </c:extLst>
        </c:ser>
        <c:ser>
          <c:idx val="0"/>
          <c:order val="1"/>
          <c:tx>
            <c:strRef>
              <c:f>'2002_2020_AYLIK_IHR'!$A$37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'2002_2020_AYLIK_IHR'!$C$37:$N$37</c:f>
              <c:numCache>
                <c:formatCode>#,##0</c:formatCode>
                <c:ptCount val="12"/>
                <c:pt idx="0">
                  <c:v>2996341.8047600002</c:v>
                </c:pt>
                <c:pt idx="1">
                  <c:v>2976587.85182</c:v>
                </c:pt>
                <c:pt idx="2">
                  <c:v>3514223.81886</c:v>
                </c:pt>
                <c:pt idx="3">
                  <c:v>3141772.9596500001</c:v>
                </c:pt>
                <c:pt idx="4">
                  <c:v>3942322.08121</c:v>
                </c:pt>
                <c:pt idx="5">
                  <c:v>3405079.58635</c:v>
                </c:pt>
                <c:pt idx="6">
                  <c:v>3834858.8748900001</c:v>
                </c:pt>
                <c:pt idx="7">
                  <c:v>2729903.3161300002</c:v>
                </c:pt>
                <c:pt idx="8">
                  <c:v>3657450.0532999998</c:v>
                </c:pt>
                <c:pt idx="9">
                  <c:v>3809191.9053199999</c:v>
                </c:pt>
                <c:pt idx="10">
                  <c:v>3749812.0128100002</c:v>
                </c:pt>
                <c:pt idx="11">
                  <c:v>3759578.7056300002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0F-44C0-9690-A70C16799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12223488"/>
        <c:axId val="-1912212608"/>
      </c:lineChart>
      <c:catAx>
        <c:axId val="-191222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12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1221260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2348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en-US" sz="1000"/>
              <a:t>ELEKTRİK ELEKTRONİK </a:t>
            </a:r>
            <a:r>
              <a:rPr lang="tr-TR" sz="1000" baseline="0"/>
              <a:t>VE HİZMET </a:t>
            </a:r>
            <a:r>
              <a:rPr lang="en-US" sz="1000"/>
              <a:t>İHRACATI </a:t>
            </a:r>
            <a:r>
              <a:rPr lang="tr-TR" sz="1000"/>
              <a:t> </a:t>
            </a:r>
            <a:r>
              <a:rPr lang="en-US" sz="1000"/>
              <a:t>(Bin $)</a:t>
            </a:r>
          </a:p>
        </c:rich>
      </c:tx>
      <c:layout>
        <c:manualLayout>
          <c:xMode val="edge"/>
          <c:yMode val="edge"/>
          <c:x val="0.17293786129494548"/>
          <c:y val="3.63636363636363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97804147720971"/>
          <c:y val="0.18909090909090953"/>
          <c:w val="0.8067191601049869"/>
          <c:h val="0.57212121212121214"/>
        </c:manualLayout>
      </c:layout>
      <c:lineChart>
        <c:grouping val="standard"/>
        <c:varyColors val="0"/>
        <c:ser>
          <c:idx val="1"/>
          <c:order val="0"/>
          <c:tx>
            <c:strRef>
              <c:f>'2002_2020_AYLIK_IHR'!$A$40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'2002_2020_AYLIK_IHR'!$C$40:$N$40</c:f>
              <c:numCache>
                <c:formatCode>#,##0</c:formatCode>
                <c:ptCount val="12"/>
                <c:pt idx="0">
                  <c:v>1340507.71905</c:v>
                </c:pt>
                <c:pt idx="1">
                  <c:v>1407292.6721900001</c:v>
                </c:pt>
                <c:pt idx="2">
                  <c:v>1475339.7360799999</c:v>
                </c:pt>
                <c:pt idx="3">
                  <c:v>1764276.56161</c:v>
                </c:pt>
                <c:pt idx="4">
                  <c:v>1481625.3583800001</c:v>
                </c:pt>
                <c:pt idx="5">
                  <c:v>1664601.79849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15-4170-952C-28B5E0B441D8}"/>
            </c:ext>
          </c:extLst>
        </c:ser>
        <c:ser>
          <c:idx val="0"/>
          <c:order val="1"/>
          <c:tx>
            <c:strRef>
              <c:f>'2002_2020_AYLIK_IHR'!$A$41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'2002_2020_AYLIK_IHR'!$C$41:$N$41</c:f>
              <c:numCache>
                <c:formatCode>#,##0</c:formatCode>
                <c:ptCount val="12"/>
                <c:pt idx="0">
                  <c:v>1223527.53629</c:v>
                </c:pt>
                <c:pt idx="1">
                  <c:v>1292780.88491</c:v>
                </c:pt>
                <c:pt idx="2">
                  <c:v>1477508.4055999999</c:v>
                </c:pt>
                <c:pt idx="3">
                  <c:v>1378795.5825499999</c:v>
                </c:pt>
                <c:pt idx="4">
                  <c:v>1672887.2511</c:v>
                </c:pt>
                <c:pt idx="5">
                  <c:v>1274531.3926899999</c:v>
                </c:pt>
                <c:pt idx="6">
                  <c:v>1563391.6192300001</c:v>
                </c:pt>
                <c:pt idx="7">
                  <c:v>1488528.24602</c:v>
                </c:pt>
                <c:pt idx="8">
                  <c:v>1507559.33188</c:v>
                </c:pt>
                <c:pt idx="9">
                  <c:v>1641074.9805399999</c:v>
                </c:pt>
                <c:pt idx="10">
                  <c:v>1476740.18414</c:v>
                </c:pt>
                <c:pt idx="11">
                  <c:v>1726396.8397599999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15-4170-952C-28B5E0B44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12224576"/>
        <c:axId val="-1912218048"/>
      </c:lineChart>
      <c:catAx>
        <c:axId val="-191222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18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1221804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2457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HAZIR GİYİM VE KONFEKSİYON İHRACATI (Bin $)</a:t>
            </a:r>
          </a:p>
        </c:rich>
      </c:tx>
      <c:layout>
        <c:manualLayout>
          <c:xMode val="edge"/>
          <c:yMode val="edge"/>
          <c:x val="0.16530637895615161"/>
          <c:y val="4.91367861885790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85735711607478"/>
          <c:y val="0.22576361221779548"/>
          <c:w val="0.79387834211410224"/>
          <c:h val="0.50199203187250996"/>
        </c:manualLayout>
      </c:layout>
      <c:lineChart>
        <c:grouping val="standard"/>
        <c:varyColors val="0"/>
        <c:ser>
          <c:idx val="1"/>
          <c:order val="0"/>
          <c:tx>
            <c:strRef>
              <c:f>'2002_2020_AYLIK_IHR'!$A$34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'2002_2020_AYLIK_IHR'!$C$34:$N$34</c:f>
              <c:numCache>
                <c:formatCode>#,##0</c:formatCode>
                <c:ptCount val="12"/>
                <c:pt idx="0">
                  <c:v>1337461.9451599999</c:v>
                </c:pt>
                <c:pt idx="1">
                  <c:v>1323651.6162</c:v>
                </c:pt>
                <c:pt idx="2">
                  <c:v>1208353.1177999999</c:v>
                </c:pt>
                <c:pt idx="3">
                  <c:v>1447672.9544800001</c:v>
                </c:pt>
                <c:pt idx="4">
                  <c:v>1286968.97921</c:v>
                </c:pt>
                <c:pt idx="5">
                  <c:v>1375789.4252200001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94-4C45-85C7-81E1087A311C}"/>
            </c:ext>
          </c:extLst>
        </c:ser>
        <c:ser>
          <c:idx val="0"/>
          <c:order val="1"/>
          <c:tx>
            <c:strRef>
              <c:f>'2002_2020_AYLIK_IHR'!$A$35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1F497D"/>
              </a:solidFill>
            </c:spPr>
          </c:marker>
          <c:val>
            <c:numRef>
              <c:f>'2002_2020_AYLIK_IHR'!$C$35:$N$35</c:f>
              <c:numCache>
                <c:formatCode>#,##0</c:formatCode>
                <c:ptCount val="12"/>
                <c:pt idx="0">
                  <c:v>1409229.78523</c:v>
                </c:pt>
                <c:pt idx="1">
                  <c:v>1354605.85225</c:v>
                </c:pt>
                <c:pt idx="2">
                  <c:v>1413608.73495</c:v>
                </c:pt>
                <c:pt idx="3">
                  <c:v>1225041.96285</c:v>
                </c:pt>
                <c:pt idx="4">
                  <c:v>1514376.9189899999</c:v>
                </c:pt>
                <c:pt idx="5">
                  <c:v>1195468.14295</c:v>
                </c:pt>
                <c:pt idx="6">
                  <c:v>1580742.52253</c:v>
                </c:pt>
                <c:pt idx="7">
                  <c:v>1519219.6598</c:v>
                </c:pt>
                <c:pt idx="8">
                  <c:v>1485561.0891400001</c:v>
                </c:pt>
                <c:pt idx="9">
                  <c:v>1508600.27715</c:v>
                </c:pt>
                <c:pt idx="10">
                  <c:v>1285262.9869299999</c:v>
                </c:pt>
                <c:pt idx="11">
                  <c:v>1268828.9919100001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94-4C45-85C7-81E1087A3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12220768"/>
        <c:axId val="-1912219680"/>
      </c:lineChart>
      <c:catAx>
        <c:axId val="-191222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19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122196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2076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6549124216615775"/>
          <c:y val="0.13248339973439574"/>
          <c:w val="0.26913480885311869"/>
          <c:h val="7.8861038784494561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/>
              <a:t>DEMİR VE DEMİRDIŞI METALLER İHRACATI (Bin $)</a:t>
            </a:r>
          </a:p>
        </c:rich>
      </c:tx>
      <c:layout>
        <c:manualLayout>
          <c:xMode val="edge"/>
          <c:yMode val="edge"/>
          <c:x val="0.2034015748031496"/>
          <c:y val="4.72636815920398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714307140178907"/>
          <c:y val="0.250000391742077"/>
          <c:w val="0.80612325227524362"/>
          <c:h val="0.4850755106465548"/>
        </c:manualLayout>
      </c:layout>
      <c:lineChart>
        <c:grouping val="standard"/>
        <c:varyColors val="0"/>
        <c:ser>
          <c:idx val="1"/>
          <c:order val="0"/>
          <c:tx>
            <c:strRef>
              <c:f>'2002_2020_AYLIK_IHR'!$A$44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'2002_2020_AYLIK_IHR'!$C$44:$N$44</c:f>
              <c:numCache>
                <c:formatCode>#,##0</c:formatCode>
                <c:ptCount val="12"/>
                <c:pt idx="0">
                  <c:v>1073175.2209900001</c:v>
                </c:pt>
                <c:pt idx="1">
                  <c:v>1097838.77269</c:v>
                </c:pt>
                <c:pt idx="2">
                  <c:v>1133840.23557</c:v>
                </c:pt>
                <c:pt idx="3">
                  <c:v>1361484.58342</c:v>
                </c:pt>
                <c:pt idx="4">
                  <c:v>1176507.6377300001</c:v>
                </c:pt>
                <c:pt idx="5">
                  <c:v>1361871.2679699999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33-4F87-BB4D-7D8AA3CFD930}"/>
            </c:ext>
          </c:extLst>
        </c:ser>
        <c:ser>
          <c:idx val="0"/>
          <c:order val="1"/>
          <c:tx>
            <c:strRef>
              <c:f>'2002_2020_AYLIK_IHR'!$A$45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'2002_2020_AYLIK_IHR'!$C$45:$N$45</c:f>
              <c:numCache>
                <c:formatCode>#,##0</c:formatCode>
                <c:ptCount val="12"/>
                <c:pt idx="0">
                  <c:v>1010378.18805</c:v>
                </c:pt>
                <c:pt idx="1">
                  <c:v>1020135.5774599999</c:v>
                </c:pt>
                <c:pt idx="2">
                  <c:v>1135139.2460400001</c:v>
                </c:pt>
                <c:pt idx="3">
                  <c:v>1080114.40429</c:v>
                </c:pt>
                <c:pt idx="4">
                  <c:v>1234408.6391499999</c:v>
                </c:pt>
                <c:pt idx="5">
                  <c:v>967648.90023000003</c:v>
                </c:pt>
                <c:pt idx="6">
                  <c:v>1186774.2553099999</c:v>
                </c:pt>
                <c:pt idx="7">
                  <c:v>1098536.68716</c:v>
                </c:pt>
                <c:pt idx="8">
                  <c:v>1130733.9702900001</c:v>
                </c:pt>
                <c:pt idx="9">
                  <c:v>1219321.63586</c:v>
                </c:pt>
                <c:pt idx="10">
                  <c:v>1048325.22928</c:v>
                </c:pt>
                <c:pt idx="11">
                  <c:v>1107813.7105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33-4F87-BB4D-7D8AA3CFD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51182512"/>
        <c:axId val="-1951184688"/>
      </c:lineChart>
      <c:catAx>
        <c:axId val="-195118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4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51184688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251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7115046333494023"/>
          <c:y val="0.15920398009950248"/>
          <c:w val="0.2903519202956773"/>
          <c:h val="8.0483409723038357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 b="1" i="0" u="none" strike="noStrike" baseline="0">
                <a:solidFill>
                  <a:srgbClr val="000000"/>
                </a:solidFill>
                <a:latin typeface="Arial Tur"/>
                <a:cs typeface="Arial Tur"/>
              </a:rPr>
              <a:t>ÇİMENTO CAM SERAMİK VE TOPRAK ÜRÜNLERİ İHRACATI (Bin $)</a:t>
            </a:r>
            <a:endParaRPr lang="tr-TR" sz="700" b="1"/>
          </a:p>
        </c:rich>
      </c:tx>
      <c:layout>
        <c:manualLayout>
          <c:xMode val="edge"/>
          <c:yMode val="edge"/>
          <c:x val="0.14693898976913675"/>
          <c:y val="1.74129353233830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2"/>
          <c:y val="0.23880640524138091"/>
          <c:w val="0.81020488899562437"/>
          <c:h val="0.47388146040086643"/>
        </c:manualLayout>
      </c:layout>
      <c:lineChart>
        <c:grouping val="standard"/>
        <c:varyColors val="0"/>
        <c:ser>
          <c:idx val="1"/>
          <c:order val="0"/>
          <c:tx>
            <c:strRef>
              <c:f>'2002_2020_AYLIK_IHR'!$A$48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'2002_2020_AYLIK_IHR'!$C$48:$N$48</c:f>
              <c:numCache>
                <c:formatCode>#,##0</c:formatCode>
                <c:ptCount val="12"/>
                <c:pt idx="0">
                  <c:v>316665.27356</c:v>
                </c:pt>
                <c:pt idx="1">
                  <c:v>330873.28421000001</c:v>
                </c:pt>
                <c:pt idx="2">
                  <c:v>376266.22258</c:v>
                </c:pt>
                <c:pt idx="3">
                  <c:v>424512.98885000002</c:v>
                </c:pt>
                <c:pt idx="4">
                  <c:v>362069.49790000002</c:v>
                </c:pt>
                <c:pt idx="5">
                  <c:v>420127.68075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18-4D92-8BCF-89562101FD9D}"/>
            </c:ext>
          </c:extLst>
        </c:ser>
        <c:ser>
          <c:idx val="0"/>
          <c:order val="1"/>
          <c:tx>
            <c:strRef>
              <c:f>'2002_2020_AYLIK_IHR'!$A$49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'2002_2020_AYLIK_IHR'!$C$49:$N$49</c:f>
              <c:numCache>
                <c:formatCode>#,##0</c:formatCode>
                <c:ptCount val="12"/>
                <c:pt idx="0">
                  <c:v>317167.46931000001</c:v>
                </c:pt>
                <c:pt idx="1">
                  <c:v>320214.92627</c:v>
                </c:pt>
                <c:pt idx="2">
                  <c:v>375147.76507999998</c:v>
                </c:pt>
                <c:pt idx="3">
                  <c:v>387281.56464</c:v>
                </c:pt>
                <c:pt idx="4">
                  <c:v>413257.34639000002</c:v>
                </c:pt>
                <c:pt idx="5">
                  <c:v>365425.93476999999</c:v>
                </c:pt>
                <c:pt idx="6">
                  <c:v>427228.41396999999</c:v>
                </c:pt>
                <c:pt idx="7">
                  <c:v>363878.88085000002</c:v>
                </c:pt>
                <c:pt idx="8">
                  <c:v>381331.92855999997</c:v>
                </c:pt>
                <c:pt idx="9">
                  <c:v>402921.63257000002</c:v>
                </c:pt>
                <c:pt idx="10">
                  <c:v>359544.72792999999</c:v>
                </c:pt>
                <c:pt idx="11">
                  <c:v>385140.06241999997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18-4D92-8BCF-89562101F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51192848"/>
        <c:axId val="-1951187408"/>
      </c:lineChart>
      <c:catAx>
        <c:axId val="-195119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7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51187408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9284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MÜCEVHER İHRACATI (Bin $)</a:t>
            </a:r>
          </a:p>
        </c:rich>
      </c:tx>
      <c:layout>
        <c:manualLayout>
          <c:xMode val="edge"/>
          <c:yMode val="edge"/>
          <c:x val="0.31793884198210159"/>
          <c:y val="4.56790123456790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65895742924319"/>
          <c:y val="0.18518585498356113"/>
          <c:w val="0.79116621008685151"/>
          <c:h val="0.5185203939539712"/>
        </c:manualLayout>
      </c:layout>
      <c:lineChart>
        <c:grouping val="standard"/>
        <c:varyColors val="0"/>
        <c:ser>
          <c:idx val="1"/>
          <c:order val="0"/>
          <c:tx>
            <c:strRef>
              <c:f>'2002_2020_AYLIK_IHR'!$A$50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'2002_2020_AYLIK_IHR'!$C$50:$N$50</c:f>
              <c:numCache>
                <c:formatCode>#,##0</c:formatCode>
                <c:ptCount val="12"/>
                <c:pt idx="0">
                  <c:v>483818.97527</c:v>
                </c:pt>
                <c:pt idx="1">
                  <c:v>569646.94506000006</c:v>
                </c:pt>
                <c:pt idx="2">
                  <c:v>352719.49333000003</c:v>
                </c:pt>
                <c:pt idx="3">
                  <c:v>601630.27899000002</c:v>
                </c:pt>
                <c:pt idx="4">
                  <c:v>443890.29892999999</c:v>
                </c:pt>
                <c:pt idx="5">
                  <c:v>448070.41947999998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FF-4EFA-8A15-3AD98E2FF4AD}"/>
            </c:ext>
          </c:extLst>
        </c:ser>
        <c:ser>
          <c:idx val="0"/>
          <c:order val="1"/>
          <c:tx>
            <c:strRef>
              <c:f>'2002_2020_AYLIK_IHR'!$A$51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'2002_2020_AYLIK_IHR'!$C$51:$N$51</c:f>
              <c:numCache>
                <c:formatCode>#,##0</c:formatCode>
                <c:ptCount val="12"/>
                <c:pt idx="0">
                  <c:v>1162541.7113000001</c:v>
                </c:pt>
                <c:pt idx="1">
                  <c:v>877795.87298999995</c:v>
                </c:pt>
                <c:pt idx="2">
                  <c:v>565640.82074</c:v>
                </c:pt>
                <c:pt idx="3">
                  <c:v>503105.11076000001</c:v>
                </c:pt>
                <c:pt idx="4">
                  <c:v>853334.53607000003</c:v>
                </c:pt>
                <c:pt idx="5">
                  <c:v>379389.43831</c:v>
                </c:pt>
                <c:pt idx="6">
                  <c:v>756187.43886999995</c:v>
                </c:pt>
                <c:pt idx="7">
                  <c:v>596468.79905000003</c:v>
                </c:pt>
                <c:pt idx="8">
                  <c:v>498420.43046</c:v>
                </c:pt>
                <c:pt idx="9">
                  <c:v>568847.43663000001</c:v>
                </c:pt>
                <c:pt idx="10">
                  <c:v>615179.57655</c:v>
                </c:pt>
                <c:pt idx="11">
                  <c:v>553359.34247000003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FF-4EFA-8A15-3AD98E2FF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51184144"/>
        <c:axId val="-1951183600"/>
      </c:lineChart>
      <c:catAx>
        <c:axId val="-195118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3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5118360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414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/>
              <a:t>ÇELİK İHRACATI</a:t>
            </a:r>
            <a:r>
              <a:rPr lang="tr-TR" baseline="0"/>
              <a:t> </a:t>
            </a:r>
            <a:r>
              <a:rPr lang="tr-TR"/>
              <a:t>(Bin $)</a:t>
            </a:r>
          </a:p>
        </c:rich>
      </c:tx>
      <c:layout>
        <c:manualLayout>
          <c:xMode val="edge"/>
          <c:yMode val="edge"/>
          <c:x val="0.34691106585200271"/>
          <c:y val="3.69003690036900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82281059063141"/>
          <c:y val="0.19926238002537525"/>
          <c:w val="0.80651731160896056"/>
          <c:h val="0.5387463581540417"/>
        </c:manualLayout>
      </c:layout>
      <c:lineChart>
        <c:grouping val="standard"/>
        <c:varyColors val="0"/>
        <c:ser>
          <c:idx val="1"/>
          <c:order val="0"/>
          <c:tx>
            <c:strRef>
              <c:f>'2002_2020_AYLIK_IHR'!#REF!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'2002_2020_AYLIK_IHR'!$C$46:$N$46</c:f>
              <c:numCache>
                <c:formatCode>#,##0</c:formatCode>
                <c:ptCount val="12"/>
                <c:pt idx="0">
                  <c:v>1081061.4344299999</c:v>
                </c:pt>
                <c:pt idx="1">
                  <c:v>1177494.09619</c:v>
                </c:pt>
                <c:pt idx="2">
                  <c:v>1536144.1660199999</c:v>
                </c:pt>
                <c:pt idx="3">
                  <c:v>1422246.47496</c:v>
                </c:pt>
                <c:pt idx="4">
                  <c:v>1416986.27798</c:v>
                </c:pt>
                <c:pt idx="5">
                  <c:v>1750276.0290699999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3E-42B5-9807-8FD69DC2BC16}"/>
            </c:ext>
          </c:extLst>
        </c:ser>
        <c:ser>
          <c:idx val="0"/>
          <c:order val="1"/>
          <c:tx>
            <c:strRef>
              <c:f>'2002_2020_AYLIK_IHR'!$A$47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'2002_2020_AYLIK_IHR'!$C$47:$N$47</c:f>
              <c:numCache>
                <c:formatCode>#,##0</c:formatCode>
                <c:ptCount val="12"/>
                <c:pt idx="0">
                  <c:v>1245833.6785500001</c:v>
                </c:pt>
                <c:pt idx="1">
                  <c:v>1233277.96798</c:v>
                </c:pt>
                <c:pt idx="2">
                  <c:v>1539795.1805400001</c:v>
                </c:pt>
                <c:pt idx="3">
                  <c:v>1300330.56874</c:v>
                </c:pt>
                <c:pt idx="4">
                  <c:v>1496070.90475</c:v>
                </c:pt>
                <c:pt idx="5">
                  <c:v>1430238.3015000001</c:v>
                </c:pt>
                <c:pt idx="6">
                  <c:v>1351623.13726</c:v>
                </c:pt>
                <c:pt idx="7">
                  <c:v>1364739.8447199999</c:v>
                </c:pt>
                <c:pt idx="8">
                  <c:v>1478968.3737900001</c:v>
                </c:pt>
                <c:pt idx="9">
                  <c:v>1287155.7768000001</c:v>
                </c:pt>
                <c:pt idx="10">
                  <c:v>1313261.7530499999</c:v>
                </c:pt>
                <c:pt idx="11">
                  <c:v>1490687.42588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3E-42B5-9807-8FD69DC2B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51181424"/>
        <c:axId val="-1951195024"/>
      </c:lineChart>
      <c:catAx>
        <c:axId val="-195118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95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5119502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142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MADENCİLİK ÜRÜNLERİ İHRACATI (Bin $)</a:t>
            </a:r>
          </a:p>
        </c:rich>
      </c:tx>
      <c:layout>
        <c:manualLayout>
          <c:xMode val="edge"/>
          <c:yMode val="edge"/>
          <c:x val="0.23400000000000001"/>
          <c:y val="4.74406733641053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"/>
          <c:y val="0.17603060638535223"/>
          <c:w val="0.86000000000000065"/>
          <c:h val="0.57303580376508445"/>
        </c:manualLayout>
      </c:layout>
      <c:lineChart>
        <c:grouping val="standard"/>
        <c:varyColors val="0"/>
        <c:ser>
          <c:idx val="1"/>
          <c:order val="0"/>
          <c:tx>
            <c:strRef>
              <c:f>'2002_2020_AYLIK_IHR'!$A$58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'2002_2020_AYLIK_IHR'!$C$58:$N$58</c:f>
              <c:numCache>
                <c:formatCode>#,##0</c:formatCode>
                <c:ptCount val="12"/>
                <c:pt idx="0">
                  <c:v>518900.74560000002</c:v>
                </c:pt>
                <c:pt idx="1">
                  <c:v>474071.31683000003</c:v>
                </c:pt>
                <c:pt idx="2">
                  <c:v>571576.53112000006</c:v>
                </c:pt>
                <c:pt idx="3">
                  <c:v>675109.53917</c:v>
                </c:pt>
                <c:pt idx="4">
                  <c:v>501607.06085000001</c:v>
                </c:pt>
                <c:pt idx="5">
                  <c:v>692559.21495000005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C2-47A4-9D91-862489D728A2}"/>
            </c:ext>
          </c:extLst>
        </c:ser>
        <c:ser>
          <c:idx val="0"/>
          <c:order val="1"/>
          <c:tx>
            <c:strRef>
              <c:f>'2002_2020_AYLIK_IHR'!$A$59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'2002_2020_AYLIK_IHR'!$C$59:$N$59</c:f>
              <c:numCache>
                <c:formatCode>#,##0</c:formatCode>
                <c:ptCount val="12"/>
                <c:pt idx="0">
                  <c:v>456640.6508</c:v>
                </c:pt>
                <c:pt idx="1">
                  <c:v>417965.56385999999</c:v>
                </c:pt>
                <c:pt idx="2">
                  <c:v>492702.61076000001</c:v>
                </c:pt>
                <c:pt idx="3">
                  <c:v>474386.29479000001</c:v>
                </c:pt>
                <c:pt idx="4">
                  <c:v>531051.30299999996</c:v>
                </c:pt>
                <c:pt idx="5">
                  <c:v>490379.5393</c:v>
                </c:pt>
                <c:pt idx="6">
                  <c:v>571275.46848000004</c:v>
                </c:pt>
                <c:pt idx="7">
                  <c:v>522783.40360000002</c:v>
                </c:pt>
                <c:pt idx="8">
                  <c:v>549583.27093999996</c:v>
                </c:pt>
                <c:pt idx="9">
                  <c:v>583303.73604999995</c:v>
                </c:pt>
                <c:pt idx="10">
                  <c:v>531833.52486</c:v>
                </c:pt>
                <c:pt idx="11">
                  <c:v>588522.81391000003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C2-47A4-9D91-862489D72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51189040"/>
        <c:axId val="-1951189584"/>
      </c:lineChart>
      <c:catAx>
        <c:axId val="-195118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9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5118958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904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AYLAR BAZINDA TOPLAM İHRACAT
</a:t>
            </a:r>
          </a:p>
        </c:rich>
      </c:tx>
      <c:layout>
        <c:manualLayout>
          <c:xMode val="edge"/>
          <c:yMode val="edge"/>
          <c:x val="0.27731374487279997"/>
          <c:y val="3.66300366300366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21967963386727"/>
          <c:y val="0.21611798920411671"/>
          <c:w val="0.75972540045766757"/>
          <c:h val="0.51648536403017697"/>
        </c:manualLayout>
      </c:layout>
      <c:lineChart>
        <c:grouping val="standard"/>
        <c:varyColors val="0"/>
        <c:ser>
          <c:idx val="0"/>
          <c:order val="0"/>
          <c:tx>
            <c:strRef>
              <c:f>'2002_2020_AYLIK_IHR'!$A$83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'2002_2020_AYLIK_IHR'!$C$83:$N$83</c:f>
              <c:numCache>
                <c:formatCode>#,##0</c:formatCode>
                <c:ptCount val="12"/>
                <c:pt idx="0">
                  <c:v>21160078.324999999</c:v>
                </c:pt>
                <c:pt idx="1">
                  <c:v>20727865.228</c:v>
                </c:pt>
                <c:pt idx="2">
                  <c:v>23405271.998</c:v>
                </c:pt>
                <c:pt idx="3">
                  <c:v>20779255.081999999</c:v>
                </c:pt>
                <c:pt idx="4">
                  <c:v>24815574.285999998</c:v>
                </c:pt>
                <c:pt idx="5">
                  <c:v>20468067.451000001</c:v>
                </c:pt>
                <c:pt idx="6">
                  <c:v>24909324.473999999</c:v>
                </c:pt>
                <c:pt idx="7">
                  <c:v>21701379.021000002</c:v>
                </c:pt>
                <c:pt idx="8">
                  <c:v>22513818.057</c:v>
                </c:pt>
                <c:pt idx="9">
                  <c:v>23949578.434999999</c:v>
                </c:pt>
                <c:pt idx="10">
                  <c:v>22508344.260000002</c:v>
                </c:pt>
                <c:pt idx="11">
                  <c:v>26298639.866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19-4A68-A978-839CDC97D32B}"/>
            </c:ext>
          </c:extLst>
        </c:ser>
        <c:ser>
          <c:idx val="1"/>
          <c:order val="1"/>
          <c:tx>
            <c:strRef>
              <c:f>'2002_2020_AYLIK_IHR'!$A$84</c:f>
              <c:strCache>
                <c:ptCount val="1"/>
                <c:pt idx="0">
                  <c:v>2026</c:v>
                </c:pt>
              </c:strCache>
            </c:strRef>
          </c:tx>
          <c:marker>
            <c:symbol val="circle"/>
            <c:size val="5"/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'2002_2020_AYLIK_IHR'!$C$84:$N$84</c:f>
              <c:numCache>
                <c:formatCode>#,##0</c:formatCode>
                <c:ptCount val="12"/>
                <c:pt idx="0">
                  <c:v>20328163.73</c:v>
                </c:pt>
                <c:pt idx="1">
                  <c:v>21031277.673999999</c:v>
                </c:pt>
                <c:pt idx="2">
                  <c:v>21914498.859999999</c:v>
                </c:pt>
                <c:pt idx="3">
                  <c:v>25383496.263</c:v>
                </c:pt>
                <c:pt idx="4">
                  <c:v>22461027.420000002</c:v>
                </c:pt>
                <c:pt idx="5">
                  <c:v>24940275.410999998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19-4A68-A978-839CDC97D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07349760"/>
        <c:axId val="-1907357376"/>
      </c:lineChart>
      <c:catAx>
        <c:axId val="-190734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57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735737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4976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GEMİ</a:t>
            </a:r>
            <a:r>
              <a:rPr lang="tr-TR" sz="1000" baseline="0"/>
              <a:t> VE YAT</a:t>
            </a:r>
            <a:r>
              <a:rPr lang="en-US" sz="1000"/>
              <a:t> İHRACATI (Bin $)</a:t>
            </a:r>
          </a:p>
        </c:rich>
      </c:tx>
      <c:layout>
        <c:manualLayout>
          <c:xMode val="edge"/>
          <c:yMode val="edge"/>
          <c:x val="0.31400000000000078"/>
          <c:y val="4.24469413233459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99999999999999"/>
          <c:y val="0.14606820214888874"/>
          <c:w val="0.86000000000000065"/>
          <c:h val="0.57303580376508478"/>
        </c:manualLayout>
      </c:layout>
      <c:lineChart>
        <c:grouping val="standard"/>
        <c:varyColors val="0"/>
        <c:ser>
          <c:idx val="1"/>
          <c:order val="0"/>
          <c:tx>
            <c:strRef>
              <c:f>'2002_2020_AYLIK_IHR'!$A$38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'2002_2020_AYLIK_IHR'!$C$38:$N$38</c:f>
              <c:numCache>
                <c:formatCode>#,##0</c:formatCode>
                <c:ptCount val="12"/>
                <c:pt idx="0">
                  <c:v>166912.11350000001</c:v>
                </c:pt>
                <c:pt idx="1">
                  <c:v>176440.92413</c:v>
                </c:pt>
                <c:pt idx="2">
                  <c:v>235413.85431</c:v>
                </c:pt>
                <c:pt idx="3">
                  <c:v>353492.78448999999</c:v>
                </c:pt>
                <c:pt idx="4">
                  <c:v>349625.77901</c:v>
                </c:pt>
                <c:pt idx="5">
                  <c:v>279412.78463000001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8C-47A6-A84C-773D7A30B069}"/>
            </c:ext>
          </c:extLst>
        </c:ser>
        <c:ser>
          <c:idx val="0"/>
          <c:order val="1"/>
          <c:tx>
            <c:strRef>
              <c:f>'2002_2020_AYLIK_IHR'!$A$39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'2002_2020_AYLIK_IHR'!$C$39:$N$39</c:f>
              <c:numCache>
                <c:formatCode>#,##0</c:formatCode>
                <c:ptCount val="12"/>
                <c:pt idx="0">
                  <c:v>82415.475059999997</c:v>
                </c:pt>
                <c:pt idx="1">
                  <c:v>158782.83376000001</c:v>
                </c:pt>
                <c:pt idx="2">
                  <c:v>86356.291979999995</c:v>
                </c:pt>
                <c:pt idx="3">
                  <c:v>129783.30017</c:v>
                </c:pt>
                <c:pt idx="4">
                  <c:v>367051.56397000002</c:v>
                </c:pt>
                <c:pt idx="5">
                  <c:v>84044.054889999999</c:v>
                </c:pt>
                <c:pt idx="6">
                  <c:v>262652.07131999999</c:v>
                </c:pt>
                <c:pt idx="7">
                  <c:v>81743.420469999997</c:v>
                </c:pt>
                <c:pt idx="8">
                  <c:v>230420.19359000001</c:v>
                </c:pt>
                <c:pt idx="9">
                  <c:v>304893.73233000003</c:v>
                </c:pt>
                <c:pt idx="10">
                  <c:v>164250.66383999999</c:v>
                </c:pt>
                <c:pt idx="11">
                  <c:v>291305.66707000002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8C-47A6-A84C-773D7A30B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51193936"/>
        <c:axId val="-1951194480"/>
      </c:lineChart>
      <c:catAx>
        <c:axId val="-195119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94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51194480"/>
        <c:scaling>
          <c:orientation val="minMax"/>
          <c:max val="400000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93936"/>
        <c:crosses val="autoZero"/>
        <c:crossBetween val="between"/>
        <c:majorUnit val="50000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89" r="0.75000000000000189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SAVUNMA</a:t>
            </a:r>
            <a:r>
              <a:rPr lang="tr-TR" sz="1000" baseline="0"/>
              <a:t> VE HAVACILIK SANAYİİ</a:t>
            </a:r>
            <a:r>
              <a:rPr lang="en-US" sz="1000"/>
              <a:t> İHRACATI (Bin $)</a:t>
            </a:r>
          </a:p>
        </c:rich>
      </c:tx>
      <c:layout>
        <c:manualLayout>
          <c:xMode val="edge"/>
          <c:yMode val="edge"/>
          <c:x val="0.22066666666666668"/>
          <c:y val="2.74656679151061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99999999999999"/>
          <c:y val="0.15106195995163529"/>
          <c:w val="0.86000000000000065"/>
          <c:h val="0.57303580376508445"/>
        </c:manualLayout>
      </c:layout>
      <c:lineChart>
        <c:grouping val="standard"/>
        <c:varyColors val="0"/>
        <c:ser>
          <c:idx val="1"/>
          <c:order val="0"/>
          <c:tx>
            <c:strRef>
              <c:f>'2002_2020_AYLIK_IHR'!$A$52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'2002_2020_AYLIK_IHR'!$C$52:$N$52</c:f>
              <c:numCache>
                <c:formatCode>#,##0</c:formatCode>
                <c:ptCount val="12"/>
                <c:pt idx="0">
                  <c:v>554344.98517999996</c:v>
                </c:pt>
                <c:pt idx="1">
                  <c:v>552706.99999000004</c:v>
                </c:pt>
                <c:pt idx="2">
                  <c:v>801485.67357999994</c:v>
                </c:pt>
                <c:pt idx="3">
                  <c:v>962331.95102000004</c:v>
                </c:pt>
                <c:pt idx="4">
                  <c:v>992062.17156000005</c:v>
                </c:pt>
                <c:pt idx="5">
                  <c:v>802809.73481000005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D6-452E-B66D-1EF371E00EB6}"/>
            </c:ext>
          </c:extLst>
        </c:ser>
        <c:ser>
          <c:idx val="0"/>
          <c:order val="1"/>
          <c:tx>
            <c:strRef>
              <c:f>'2002_2020_AYLIK_IHR'!$A$53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diamond"/>
            <c:size val="7"/>
            <c:spPr>
              <a:solidFill>
                <a:schemeClr val="tx2"/>
              </a:solidFill>
            </c:spPr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'2002_2020_AYLIK_IHR'!$C$53:$N$53</c:f>
              <c:numCache>
                <c:formatCode>#,##0</c:formatCode>
                <c:ptCount val="12"/>
                <c:pt idx="0">
                  <c:v>385083.81517999998</c:v>
                </c:pt>
                <c:pt idx="1">
                  <c:v>435230.30199000001</c:v>
                </c:pt>
                <c:pt idx="2">
                  <c:v>883920.19247000001</c:v>
                </c:pt>
                <c:pt idx="3">
                  <c:v>538166.54835000006</c:v>
                </c:pt>
                <c:pt idx="4">
                  <c:v>740975.65948000003</c:v>
                </c:pt>
                <c:pt idx="5">
                  <c:v>619544.60363000003</c:v>
                </c:pt>
                <c:pt idx="6">
                  <c:v>981427.40345999994</c:v>
                </c:pt>
                <c:pt idx="7">
                  <c:v>833845.47017999995</c:v>
                </c:pt>
                <c:pt idx="8">
                  <c:v>572821.24259000004</c:v>
                </c:pt>
                <c:pt idx="9">
                  <c:v>707493.98236999998</c:v>
                </c:pt>
                <c:pt idx="10">
                  <c:v>746154.93367000006</c:v>
                </c:pt>
                <c:pt idx="11">
                  <c:v>2561194.4356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D6-452E-B66D-1EF371E00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51186864"/>
        <c:axId val="-1951186320"/>
      </c:lineChart>
      <c:catAx>
        <c:axId val="-195118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6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5118632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686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5892262467191599"/>
          <c:y val="0.11235955056179775"/>
          <c:w val="0.26751999999999998"/>
          <c:h val="7.4135283651341338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İKLİMLENDİRME</a:t>
            </a:r>
            <a:r>
              <a:rPr lang="tr-TR" sz="1000" baseline="0"/>
              <a:t> SANAYİ </a:t>
            </a:r>
            <a:r>
              <a:rPr lang="en-US" sz="1000"/>
              <a:t>İHRACATI (Bin $)</a:t>
            </a:r>
          </a:p>
        </c:rich>
      </c:tx>
      <c:layout>
        <c:manualLayout>
          <c:xMode val="edge"/>
          <c:yMode val="edge"/>
          <c:x val="0.25800000000000001"/>
          <c:y val="3.24594257178526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"/>
          <c:y val="0.17603060638535223"/>
          <c:w val="0.86000000000000065"/>
          <c:h val="0.55306064270056132"/>
        </c:manualLayout>
      </c:layout>
      <c:lineChart>
        <c:grouping val="standard"/>
        <c:varyColors val="0"/>
        <c:ser>
          <c:idx val="1"/>
          <c:order val="0"/>
          <c:tx>
            <c:strRef>
              <c:f>'2002_2020_AYLIK_IHR'!$A$54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'2002_2020_AYLIK_IHR'!$C$54:$N$54</c:f>
              <c:numCache>
                <c:formatCode>#,##0</c:formatCode>
                <c:ptCount val="12"/>
                <c:pt idx="0">
                  <c:v>534512.20747000002</c:v>
                </c:pt>
                <c:pt idx="1">
                  <c:v>610775.84612</c:v>
                </c:pt>
                <c:pt idx="2">
                  <c:v>581105.62662</c:v>
                </c:pt>
                <c:pt idx="3">
                  <c:v>676430.47042999999</c:v>
                </c:pt>
                <c:pt idx="4">
                  <c:v>550504.86043</c:v>
                </c:pt>
                <c:pt idx="5">
                  <c:v>639202.62974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33-42DA-9FF3-1F19EFE6F72D}"/>
            </c:ext>
          </c:extLst>
        </c:ser>
        <c:ser>
          <c:idx val="0"/>
          <c:order val="1"/>
          <c:tx>
            <c:strRef>
              <c:f>'2002_2020_AYLIK_IHR'!$A$55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diamond"/>
            <c:size val="7"/>
            <c:spPr>
              <a:solidFill>
                <a:schemeClr val="tx2"/>
              </a:solidFill>
            </c:spPr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'2002_2020_AYLIK_IHR'!$C$55:$N$55</c:f>
              <c:numCache>
                <c:formatCode>#,##0</c:formatCode>
                <c:ptCount val="12"/>
                <c:pt idx="0">
                  <c:v>588849.93016999995</c:v>
                </c:pt>
                <c:pt idx="1">
                  <c:v>590510.17238</c:v>
                </c:pt>
                <c:pt idx="2">
                  <c:v>637525.27711999998</c:v>
                </c:pt>
                <c:pt idx="3">
                  <c:v>609011.31160000002</c:v>
                </c:pt>
                <c:pt idx="4">
                  <c:v>656984.46658999997</c:v>
                </c:pt>
                <c:pt idx="5">
                  <c:v>531511.53674000001</c:v>
                </c:pt>
                <c:pt idx="6">
                  <c:v>656397.27888999996</c:v>
                </c:pt>
                <c:pt idx="7">
                  <c:v>569194.61222999997</c:v>
                </c:pt>
                <c:pt idx="8">
                  <c:v>605603.11046</c:v>
                </c:pt>
                <c:pt idx="9">
                  <c:v>665875.52790999995</c:v>
                </c:pt>
                <c:pt idx="10">
                  <c:v>612719.54674000002</c:v>
                </c:pt>
                <c:pt idx="11">
                  <c:v>661814.75977999996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33-42DA-9FF3-1F19EFE6F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8366768"/>
        <c:axId val="-1908358064"/>
      </c:lineChart>
      <c:catAx>
        <c:axId val="-190836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358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835806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36676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en-US" sz="1000"/>
              <a:t>AYLAR BAZINDA TARIM İHRACATI</a:t>
            </a:r>
            <a:endParaRPr lang="tr-TR" sz="1000" b="1" i="0" u="none" strike="noStrike" baseline="0"/>
          </a:p>
        </c:rich>
      </c:tx>
      <c:layout>
        <c:manualLayout>
          <c:xMode val="edge"/>
          <c:yMode val="edge"/>
          <c:x val="0.27169617989891004"/>
          <c:y val="5.533596837944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0845884621779"/>
          <c:y val="0.18972368631825576"/>
          <c:w val="0.75402468126949163"/>
          <c:h val="0.54940817496328231"/>
        </c:manualLayout>
      </c:layout>
      <c:lineChart>
        <c:grouping val="standard"/>
        <c:varyColors val="0"/>
        <c:ser>
          <c:idx val="0"/>
          <c:order val="0"/>
          <c:tx>
            <c:strRef>
              <c:f>'2002_2020_AYLIK_IHR'!$A$3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'2002_2020_AYLIK_IHR'!$C$3:$N$3</c:f>
              <c:numCache>
                <c:formatCode>#,##0</c:formatCode>
                <c:ptCount val="12"/>
                <c:pt idx="0">
                  <c:v>3004806.4326499999</c:v>
                </c:pt>
                <c:pt idx="1">
                  <c:v>2949249.4104099995</c:v>
                </c:pt>
                <c:pt idx="2">
                  <c:v>3117118.0494200001</c:v>
                </c:pt>
                <c:pt idx="3">
                  <c:v>2768238.1958499998</c:v>
                </c:pt>
                <c:pt idx="4">
                  <c:v>3099819.4763400001</c:v>
                </c:pt>
                <c:pt idx="5">
                  <c:v>2542841.5558799999</c:v>
                </c:pt>
                <c:pt idx="6">
                  <c:v>2893538.9463099996</c:v>
                </c:pt>
                <c:pt idx="7">
                  <c:v>2703952.3035399998</c:v>
                </c:pt>
                <c:pt idx="8">
                  <c:v>2915857.99462</c:v>
                </c:pt>
                <c:pt idx="9">
                  <c:v>3287985.8922200007</c:v>
                </c:pt>
                <c:pt idx="10">
                  <c:v>3266438.7572900001</c:v>
                </c:pt>
                <c:pt idx="11">
                  <c:v>3819036.2309600003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E0-435C-89ED-3527757BB3FD}"/>
            </c:ext>
          </c:extLst>
        </c:ser>
        <c:ser>
          <c:idx val="1"/>
          <c:order val="1"/>
          <c:tx>
            <c:strRef>
              <c:f>'2002_2020_AYLIK_IHR'!$A$2</c:f>
              <c:strCache>
                <c:ptCount val="1"/>
                <c:pt idx="0">
                  <c:v>2026</c:v>
                </c:pt>
              </c:strCache>
            </c:strRef>
          </c:tx>
          <c:marker>
            <c:symbol val="circle"/>
            <c:size val="5"/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'2002_2020_AYLIK_IHR'!$C$2:$N$2</c:f>
              <c:numCache>
                <c:formatCode>#,##0</c:formatCode>
                <c:ptCount val="12"/>
                <c:pt idx="0">
                  <c:v>2975097.2118099993</c:v>
                </c:pt>
                <c:pt idx="1">
                  <c:v>2907952.2720699995</c:v>
                </c:pt>
                <c:pt idx="2">
                  <c:v>2943011.0772299999</c:v>
                </c:pt>
                <c:pt idx="3">
                  <c:v>3272922.5553600006</c:v>
                </c:pt>
                <c:pt idx="4">
                  <c:v>2744837.2283900003</c:v>
                </c:pt>
                <c:pt idx="5">
                  <c:v>3167694.3897799999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E0-435C-89ED-3527757BB3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07362272"/>
        <c:axId val="-1907349216"/>
      </c:lineChart>
      <c:catAx>
        <c:axId val="-190736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49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7349216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6227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/>
              <a:t>AYLIK İHRACAT RAKAMLARINDAKİ DEĞİŞİM, 2009-2025</a:t>
            </a:r>
          </a:p>
        </c:rich>
      </c:tx>
      <c:layout>
        <c:manualLayout>
          <c:xMode val="edge"/>
          <c:yMode val="edge"/>
          <c:x val="0.21774221770665791"/>
          <c:y val="3.40909090909090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053783200215318"/>
          <c:y val="0.16477295583961588"/>
          <c:w val="0.73656010658196058"/>
          <c:h val="0.60795538878754851"/>
        </c:manualLayout>
      </c:layout>
      <c:lineChart>
        <c:grouping val="standard"/>
        <c:varyColors val="0"/>
        <c:ser>
          <c:idx val="5"/>
          <c:order val="0"/>
          <c:tx>
            <c:v>2009</c:v>
          </c:tx>
          <c:spPr>
            <a:ln w="38100">
              <a:solidFill>
                <a:srgbClr val="800000"/>
              </a:solidFill>
              <a:prstDash val="solid"/>
            </a:ln>
          </c:spPr>
          <c:marker>
            <c:symbol val="none"/>
          </c:marker>
          <c:val>
            <c:numRef>
              <c:f>'2002_2020_AYLIK_IHR'!$C$67:$N$67</c:f>
              <c:numCache>
                <c:formatCode>#,##0</c:formatCode>
                <c:ptCount val="12"/>
                <c:pt idx="0">
                  <c:v>7884493.5240000002</c:v>
                </c:pt>
                <c:pt idx="1">
                  <c:v>8435115.8340000007</c:v>
                </c:pt>
                <c:pt idx="2">
                  <c:v>8155485.0810000002</c:v>
                </c:pt>
                <c:pt idx="3">
                  <c:v>7561696.2829999998</c:v>
                </c:pt>
                <c:pt idx="4">
                  <c:v>7346407.5279999999</c:v>
                </c:pt>
                <c:pt idx="5">
                  <c:v>8329692.7829999998</c:v>
                </c:pt>
                <c:pt idx="6">
                  <c:v>9055733.6710000001</c:v>
                </c:pt>
                <c:pt idx="7">
                  <c:v>7839908.8420000002</c:v>
                </c:pt>
                <c:pt idx="8">
                  <c:v>8480708.3870000001</c:v>
                </c:pt>
                <c:pt idx="9">
                  <c:v>10095768.029999999</c:v>
                </c:pt>
                <c:pt idx="10">
                  <c:v>8903010.773</c:v>
                </c:pt>
                <c:pt idx="11">
                  <c:v>10054591.867000001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E5-4CDB-95E4-8E6D668BA313}"/>
            </c:ext>
          </c:extLst>
        </c:ser>
        <c:ser>
          <c:idx val="6"/>
          <c:order val="1"/>
          <c:tx>
            <c:strRef>
              <c:f>'2002_2020_AYLIK_IHR'!$A$68</c:f>
              <c:strCache>
                <c:ptCount val="1"/>
                <c:pt idx="0">
                  <c:v>2010</c:v>
                </c:pt>
              </c:strCache>
            </c:strRef>
          </c:tx>
          <c:marker>
            <c:symbol val="none"/>
          </c:marker>
          <c:val>
            <c:numRef>
              <c:f>'2002_2020_AYLIK_IHR'!$C$68:$N$68</c:f>
              <c:numCache>
                <c:formatCode>#,##0</c:formatCode>
                <c:ptCount val="12"/>
                <c:pt idx="0">
                  <c:v>7828748.0580000002</c:v>
                </c:pt>
                <c:pt idx="1">
                  <c:v>8263237.8140000002</c:v>
                </c:pt>
                <c:pt idx="2">
                  <c:v>9886488.1710000001</c:v>
                </c:pt>
                <c:pt idx="3">
                  <c:v>9396006.6539999992</c:v>
                </c:pt>
                <c:pt idx="4">
                  <c:v>9799958.1170000006</c:v>
                </c:pt>
                <c:pt idx="5">
                  <c:v>9542907.6439999994</c:v>
                </c:pt>
                <c:pt idx="6">
                  <c:v>9564682.5449999999</c:v>
                </c:pt>
                <c:pt idx="7">
                  <c:v>8523451.9729999993</c:v>
                </c:pt>
                <c:pt idx="8">
                  <c:v>8909230.5209999997</c:v>
                </c:pt>
                <c:pt idx="9">
                  <c:v>10963586.27</c:v>
                </c:pt>
                <c:pt idx="10">
                  <c:v>9382369.7180000003</c:v>
                </c:pt>
                <c:pt idx="11">
                  <c:v>11822551.698999999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E5-4CDB-95E4-8E6D668BA313}"/>
            </c:ext>
          </c:extLst>
        </c:ser>
        <c:ser>
          <c:idx val="7"/>
          <c:order val="2"/>
          <c:tx>
            <c:strRef>
              <c:f>'2002_2020_AYLIK_IHR'!$A$69</c:f>
              <c:strCache>
                <c:ptCount val="1"/>
                <c:pt idx="0">
                  <c:v>2011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'2002_2020_AYLIK_IHR'!$C$69:$N$69</c:f>
              <c:numCache>
                <c:formatCode>#,##0</c:formatCode>
                <c:ptCount val="12"/>
                <c:pt idx="0">
                  <c:v>9551084.6390000004</c:v>
                </c:pt>
                <c:pt idx="1">
                  <c:v>10059126.307</c:v>
                </c:pt>
                <c:pt idx="2">
                  <c:v>11811085.16</c:v>
                </c:pt>
                <c:pt idx="3">
                  <c:v>11873269.447000001</c:v>
                </c:pt>
                <c:pt idx="4">
                  <c:v>10943364.372</c:v>
                </c:pt>
                <c:pt idx="5">
                  <c:v>11349953.558</c:v>
                </c:pt>
                <c:pt idx="6">
                  <c:v>11860004.271</c:v>
                </c:pt>
                <c:pt idx="7">
                  <c:v>11245124.657</c:v>
                </c:pt>
                <c:pt idx="8">
                  <c:v>10750626.098999999</c:v>
                </c:pt>
                <c:pt idx="9">
                  <c:v>11907219.297</c:v>
                </c:pt>
                <c:pt idx="10">
                  <c:v>11078524.743000001</c:v>
                </c:pt>
                <c:pt idx="11">
                  <c:v>12477486.279999999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E5-4CDB-95E4-8E6D668BA313}"/>
            </c:ext>
          </c:extLst>
        </c:ser>
        <c:ser>
          <c:idx val="0"/>
          <c:order val="3"/>
          <c:tx>
            <c:strRef>
              <c:f>'2002_2020_AYLIK_IHR'!$A$70</c:f>
              <c:strCache>
                <c:ptCount val="1"/>
                <c:pt idx="0">
                  <c:v>2012</c:v>
                </c:pt>
              </c:strCache>
            </c:strRef>
          </c:tx>
          <c:marker>
            <c:symbol val="none"/>
          </c:marker>
          <c:val>
            <c:numRef>
              <c:f>'2002_2020_AYLIK_IHR'!$C$70:$N$70</c:f>
              <c:numCache>
                <c:formatCode>#,##0</c:formatCode>
                <c:ptCount val="12"/>
                <c:pt idx="0">
                  <c:v>10348187.165999999</c:v>
                </c:pt>
                <c:pt idx="1">
                  <c:v>11748000.124</c:v>
                </c:pt>
                <c:pt idx="2">
                  <c:v>13208572.977</c:v>
                </c:pt>
                <c:pt idx="3">
                  <c:v>12630226.718</c:v>
                </c:pt>
                <c:pt idx="4">
                  <c:v>13131530.960999999</c:v>
                </c:pt>
                <c:pt idx="5">
                  <c:v>13231198.687999999</c:v>
                </c:pt>
                <c:pt idx="6">
                  <c:v>12830675.307</c:v>
                </c:pt>
                <c:pt idx="7">
                  <c:v>12831394.572000001</c:v>
                </c:pt>
                <c:pt idx="8">
                  <c:v>12952651.721999999</c:v>
                </c:pt>
                <c:pt idx="9">
                  <c:v>13190769.654999999</c:v>
                </c:pt>
                <c:pt idx="10">
                  <c:v>13753052.493000001</c:v>
                </c:pt>
                <c:pt idx="11">
                  <c:v>12605476.173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1E5-4CDB-95E4-8E6D668BA313}"/>
            </c:ext>
          </c:extLst>
        </c:ser>
        <c:ser>
          <c:idx val="3"/>
          <c:order val="4"/>
          <c:tx>
            <c:strRef>
              <c:f>'2002_2020_AYLIK_IHR'!$A$71</c:f>
              <c:strCache>
                <c:ptCount val="1"/>
                <c:pt idx="0">
                  <c:v>2013</c:v>
                </c:pt>
              </c:strCache>
            </c:strRef>
          </c:tx>
          <c:marker>
            <c:symbol val="none"/>
          </c:marker>
          <c:val>
            <c:numRef>
              <c:f>'2002_2020_AYLIK_IHR'!$C$71:$N$71</c:f>
              <c:numCache>
                <c:formatCode>#,##0</c:formatCode>
                <c:ptCount val="12"/>
                <c:pt idx="0">
                  <c:v>11481521.079</c:v>
                </c:pt>
                <c:pt idx="1">
                  <c:v>12385690.909</c:v>
                </c:pt>
                <c:pt idx="2">
                  <c:v>13122058.141000001</c:v>
                </c:pt>
                <c:pt idx="3">
                  <c:v>12468202.903000001</c:v>
                </c:pt>
                <c:pt idx="4">
                  <c:v>13277209.017000001</c:v>
                </c:pt>
                <c:pt idx="5">
                  <c:v>12399973.961999999</c:v>
                </c:pt>
                <c:pt idx="6">
                  <c:v>13059519.685000001</c:v>
                </c:pt>
                <c:pt idx="7">
                  <c:v>11118300.903000001</c:v>
                </c:pt>
                <c:pt idx="8">
                  <c:v>13060371.039000001</c:v>
                </c:pt>
                <c:pt idx="9">
                  <c:v>12053704.638</c:v>
                </c:pt>
                <c:pt idx="10">
                  <c:v>14201227.351</c:v>
                </c:pt>
                <c:pt idx="11">
                  <c:v>13174857.460000001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1E5-4CDB-95E4-8E6D668BA313}"/>
            </c:ext>
          </c:extLst>
        </c:ser>
        <c:ser>
          <c:idx val="4"/>
          <c:order val="5"/>
          <c:tx>
            <c:strRef>
              <c:f>'2002_2020_AYLIK_IHR'!$A$72</c:f>
              <c:strCache>
                <c:ptCount val="1"/>
                <c:pt idx="0">
                  <c:v>2014</c:v>
                </c:pt>
              </c:strCache>
            </c:strRef>
          </c:tx>
          <c:marker>
            <c:symbol val="diamond"/>
            <c:size val="5"/>
          </c:marker>
          <c:val>
            <c:numRef>
              <c:f>'2002_2020_AYLIK_IHR'!$C$72:$N$72</c:f>
              <c:numCache>
                <c:formatCode>#,##0</c:formatCode>
                <c:ptCount val="12"/>
                <c:pt idx="0">
                  <c:v>12399761.948000001</c:v>
                </c:pt>
                <c:pt idx="1">
                  <c:v>13053292.493000001</c:v>
                </c:pt>
                <c:pt idx="2">
                  <c:v>14680110.779999999</c:v>
                </c:pt>
                <c:pt idx="3">
                  <c:v>13371185.664000001</c:v>
                </c:pt>
                <c:pt idx="4">
                  <c:v>13681906.159</c:v>
                </c:pt>
                <c:pt idx="5">
                  <c:v>12880924.245999999</c:v>
                </c:pt>
                <c:pt idx="6">
                  <c:v>13344776.958000001</c:v>
                </c:pt>
                <c:pt idx="7">
                  <c:v>11386828.925000001</c:v>
                </c:pt>
                <c:pt idx="8">
                  <c:v>13583120.905999999</c:v>
                </c:pt>
                <c:pt idx="9">
                  <c:v>12891630.102</c:v>
                </c:pt>
                <c:pt idx="10">
                  <c:v>13067348.107000001</c:v>
                </c:pt>
                <c:pt idx="11">
                  <c:v>13269271.402000001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1E5-4CDB-95E4-8E6D668BA313}"/>
            </c:ext>
          </c:extLst>
        </c:ser>
        <c:ser>
          <c:idx val="1"/>
          <c:order val="6"/>
          <c:tx>
            <c:strRef>
              <c:f>'2002_2020_AYLIK_IHR'!$A$73</c:f>
              <c:strCache>
                <c:ptCount val="1"/>
                <c:pt idx="0">
                  <c:v>2015</c:v>
                </c:pt>
              </c:strCache>
            </c:strRef>
          </c:tx>
          <c:marker>
            <c:symbol val="none"/>
          </c:marker>
          <c:val>
            <c:numRef>
              <c:f>'2002_2020_AYLIK_IHR'!$C$73:$N$73</c:f>
              <c:numCache>
                <c:formatCode>#,##0</c:formatCode>
                <c:ptCount val="12"/>
                <c:pt idx="0">
                  <c:v>12301766.75</c:v>
                </c:pt>
                <c:pt idx="1">
                  <c:v>12231860.140000001</c:v>
                </c:pt>
                <c:pt idx="2">
                  <c:v>12519910.437999999</c:v>
                </c:pt>
                <c:pt idx="3">
                  <c:v>13349346.866</c:v>
                </c:pt>
                <c:pt idx="4">
                  <c:v>11080385.127</c:v>
                </c:pt>
                <c:pt idx="5">
                  <c:v>11949647.085999999</c:v>
                </c:pt>
                <c:pt idx="6">
                  <c:v>11129358.973999999</c:v>
                </c:pt>
                <c:pt idx="7">
                  <c:v>11022045.344000001</c:v>
                </c:pt>
                <c:pt idx="8">
                  <c:v>11581703.842</c:v>
                </c:pt>
                <c:pt idx="9">
                  <c:v>13240039.088</c:v>
                </c:pt>
                <c:pt idx="10">
                  <c:v>11681989.013</c:v>
                </c:pt>
                <c:pt idx="11">
                  <c:v>11750818.76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1E5-4CDB-95E4-8E6D668BA313}"/>
            </c:ext>
          </c:extLst>
        </c:ser>
        <c:ser>
          <c:idx val="2"/>
          <c:order val="7"/>
          <c:tx>
            <c:strRef>
              <c:f>'2002_2020_AYLIK_IHR'!$A$74</c:f>
              <c:strCache>
                <c:ptCount val="1"/>
                <c:pt idx="0">
                  <c:v>2016</c:v>
                </c:pt>
              </c:strCache>
            </c:strRef>
          </c:tx>
          <c:marker>
            <c:symbol val="none"/>
          </c:marker>
          <c:val>
            <c:numRef>
              <c:f>'2002_2020_AYLIK_IHR'!$C$74:$N$74</c:f>
              <c:numCache>
                <c:formatCode>#,##0</c:formatCode>
                <c:ptCount val="12"/>
                <c:pt idx="0">
                  <c:v>9546115.4000000004</c:v>
                </c:pt>
                <c:pt idx="1">
                  <c:v>12366388.057</c:v>
                </c:pt>
                <c:pt idx="2">
                  <c:v>12757672.093</c:v>
                </c:pt>
                <c:pt idx="3">
                  <c:v>11950497.685000001</c:v>
                </c:pt>
                <c:pt idx="4">
                  <c:v>12098611.067</c:v>
                </c:pt>
                <c:pt idx="5">
                  <c:v>12864154.060000001</c:v>
                </c:pt>
                <c:pt idx="6">
                  <c:v>9850124.8719999995</c:v>
                </c:pt>
                <c:pt idx="7">
                  <c:v>11830762.82</c:v>
                </c:pt>
                <c:pt idx="8">
                  <c:v>10901638.452</c:v>
                </c:pt>
                <c:pt idx="9">
                  <c:v>12796159.91</c:v>
                </c:pt>
                <c:pt idx="10">
                  <c:v>12786936.247</c:v>
                </c:pt>
                <c:pt idx="11">
                  <c:v>12780523.145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1E5-4CDB-95E4-8E6D668BA313}"/>
            </c:ext>
          </c:extLst>
        </c:ser>
        <c:ser>
          <c:idx val="8"/>
          <c:order val="8"/>
          <c:tx>
            <c:strRef>
              <c:f>'2002_2020_AYLIK_IHR'!$A$75</c:f>
              <c:strCache>
                <c:ptCount val="1"/>
                <c:pt idx="0">
                  <c:v>2017</c:v>
                </c:pt>
              </c:strCache>
            </c:strRef>
          </c:tx>
          <c:marker>
            <c:symbol val="none"/>
          </c:marker>
          <c:val>
            <c:numRef>
              <c:f>'2002_2020_AYLIK_IHR'!$C$75:$N$75</c:f>
              <c:numCache>
                <c:formatCode>#,##0</c:formatCode>
                <c:ptCount val="12"/>
                <c:pt idx="0">
                  <c:v>11247585.677000133</c:v>
                </c:pt>
                <c:pt idx="1">
                  <c:v>12089908.933999483</c:v>
                </c:pt>
                <c:pt idx="2">
                  <c:v>14470814.05899963</c:v>
                </c:pt>
                <c:pt idx="3">
                  <c:v>12859938.790999187</c:v>
                </c:pt>
                <c:pt idx="4">
                  <c:v>13582079.73099998</c:v>
                </c:pt>
                <c:pt idx="5">
                  <c:v>13125306.943999315</c:v>
                </c:pt>
                <c:pt idx="6">
                  <c:v>12612074.05599888</c:v>
                </c:pt>
                <c:pt idx="7">
                  <c:v>13248462.990000026</c:v>
                </c:pt>
                <c:pt idx="8">
                  <c:v>11810080.804999635</c:v>
                </c:pt>
                <c:pt idx="9">
                  <c:v>13912699.49399944</c:v>
                </c:pt>
                <c:pt idx="10">
                  <c:v>14188323.115998682</c:v>
                </c:pt>
                <c:pt idx="11">
                  <c:v>13845665.816998869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1E5-4CDB-95E4-8E6D668BA313}"/>
            </c:ext>
          </c:extLst>
        </c:ser>
        <c:ser>
          <c:idx val="9"/>
          <c:order val="9"/>
          <c:tx>
            <c:strRef>
              <c:f>'2002_2020_AYLIK_IHR'!$A$76</c:f>
              <c:strCache>
                <c:ptCount val="1"/>
                <c:pt idx="0">
                  <c:v>2018</c:v>
                </c:pt>
              </c:strCache>
            </c:strRef>
          </c:tx>
          <c:marker>
            <c:symbol val="none"/>
          </c:marker>
          <c:val>
            <c:numRef>
              <c:f>'2002_2020_AYLIK_IHR'!$C$76:$N$76</c:f>
              <c:numCache>
                <c:formatCode>#,##0</c:formatCode>
                <c:ptCount val="12"/>
                <c:pt idx="0">
                  <c:v>13080096.762</c:v>
                </c:pt>
                <c:pt idx="1">
                  <c:v>13827132.654999999</c:v>
                </c:pt>
                <c:pt idx="2">
                  <c:v>16338253.918</c:v>
                </c:pt>
                <c:pt idx="3">
                  <c:v>14530822.873</c:v>
                </c:pt>
                <c:pt idx="4">
                  <c:v>15166648.044</c:v>
                </c:pt>
                <c:pt idx="5">
                  <c:v>13657091.159</c:v>
                </c:pt>
                <c:pt idx="6">
                  <c:v>14771360.698000001</c:v>
                </c:pt>
                <c:pt idx="7">
                  <c:v>12926754.198999999</c:v>
                </c:pt>
                <c:pt idx="8">
                  <c:v>15247368.846000001</c:v>
                </c:pt>
                <c:pt idx="9">
                  <c:v>16590652.49</c:v>
                </c:pt>
                <c:pt idx="10">
                  <c:v>16386878.392999999</c:v>
                </c:pt>
                <c:pt idx="11">
                  <c:v>14645696.251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1E5-4CDB-95E4-8E6D668BA313}"/>
            </c:ext>
          </c:extLst>
        </c:ser>
        <c:ser>
          <c:idx val="10"/>
          <c:order val="10"/>
          <c:tx>
            <c:strRef>
              <c:f>'2002_2020_AYLIK_IHR'!$A$77</c:f>
              <c:strCache>
                <c:ptCount val="1"/>
                <c:pt idx="0">
                  <c:v>2019</c:v>
                </c:pt>
              </c:strCache>
            </c:strRef>
          </c:tx>
          <c:marker>
            <c:symbol val="none"/>
          </c:marker>
          <c:val>
            <c:numRef>
              <c:f>'2002_2020_AYLIK_IHR'!$C$77:$N$77</c:f>
              <c:numCache>
                <c:formatCode>#,##0</c:formatCode>
                <c:ptCount val="12"/>
                <c:pt idx="0">
                  <c:v>13874826.012</c:v>
                </c:pt>
                <c:pt idx="1">
                  <c:v>14323043.041999999</c:v>
                </c:pt>
                <c:pt idx="2">
                  <c:v>16335862.397</c:v>
                </c:pt>
                <c:pt idx="3">
                  <c:v>15340619.824999999</c:v>
                </c:pt>
                <c:pt idx="4">
                  <c:v>16855105.096999999</c:v>
                </c:pt>
                <c:pt idx="5">
                  <c:v>11634653.880999999</c:v>
                </c:pt>
                <c:pt idx="6">
                  <c:v>15932004.723999999</c:v>
                </c:pt>
                <c:pt idx="7">
                  <c:v>13222876.222999999</c:v>
                </c:pt>
                <c:pt idx="8">
                  <c:v>15273579.960999999</c:v>
                </c:pt>
                <c:pt idx="9">
                  <c:v>16410781.68</c:v>
                </c:pt>
                <c:pt idx="10">
                  <c:v>16242650.391000001</c:v>
                </c:pt>
                <c:pt idx="11">
                  <c:v>15386718.469000001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1E5-4CDB-95E4-8E6D668BA313}"/>
            </c:ext>
          </c:extLst>
        </c:ser>
        <c:ser>
          <c:idx val="11"/>
          <c:order val="11"/>
          <c:tx>
            <c:strRef>
              <c:f>'2002_2020_AYLIK_IHR'!$A$79</c:f>
              <c:strCache>
                <c:ptCount val="1"/>
                <c:pt idx="0">
                  <c:v>2021</c:v>
                </c:pt>
              </c:strCache>
            </c:strRef>
          </c:tx>
          <c:marker>
            <c:symbol val="none"/>
          </c:marker>
          <c:val>
            <c:numRef>
              <c:f>'2002_2020_AYLIK_IHR'!$C$79:$N$79</c:f>
              <c:numCache>
                <c:formatCode>#,##0</c:formatCode>
                <c:ptCount val="12"/>
                <c:pt idx="0">
                  <c:v>15306487.643915899</c:v>
                </c:pt>
                <c:pt idx="1">
                  <c:v>15777151.373676499</c:v>
                </c:pt>
                <c:pt idx="2">
                  <c:v>18125533.345878098</c:v>
                </c:pt>
                <c:pt idx="3">
                  <c:v>18106582.520971801</c:v>
                </c:pt>
                <c:pt idx="4">
                  <c:v>18587253.5966384</c:v>
                </c:pt>
                <c:pt idx="5">
                  <c:v>19036800.670268498</c:v>
                </c:pt>
                <c:pt idx="6">
                  <c:v>19020902.292177301</c:v>
                </c:pt>
                <c:pt idx="7">
                  <c:v>18681996.8976386</c:v>
                </c:pt>
                <c:pt idx="8">
                  <c:v>19984264.497713201</c:v>
                </c:pt>
                <c:pt idx="9">
                  <c:v>21100833.1277362</c:v>
                </c:pt>
                <c:pt idx="10">
                  <c:v>20749365.9948617</c:v>
                </c:pt>
                <c:pt idx="11">
                  <c:v>21316881.481321499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1E5-4CDB-95E4-8E6D668BA313}"/>
            </c:ext>
          </c:extLst>
        </c:ser>
        <c:ser>
          <c:idx val="12"/>
          <c:order val="12"/>
          <c:tx>
            <c:strRef>
              <c:f>'2002_2020_AYLIK_IHR'!$A$80</c:f>
              <c:strCache>
                <c:ptCount val="1"/>
                <c:pt idx="0">
                  <c:v>2022</c:v>
                </c:pt>
              </c:strCache>
            </c:strRef>
          </c:tx>
          <c:marker>
            <c:symbol val="none"/>
          </c:marker>
          <c:val>
            <c:numRef>
              <c:f>'2002_2020_AYLIK_IHR'!$C$80:$N$80</c:f>
              <c:numCache>
                <c:formatCode>#,##0</c:formatCode>
                <c:ptCount val="12"/>
                <c:pt idx="0">
                  <c:v>17553745.067000002</c:v>
                </c:pt>
                <c:pt idx="1">
                  <c:v>19904331.120000001</c:v>
                </c:pt>
                <c:pt idx="2">
                  <c:v>22609642.478</c:v>
                </c:pt>
                <c:pt idx="3">
                  <c:v>23330991.125</c:v>
                </c:pt>
                <c:pt idx="4">
                  <c:v>18931811.633000001</c:v>
                </c:pt>
                <c:pt idx="5">
                  <c:v>23359482.375999998</c:v>
                </c:pt>
                <c:pt idx="6">
                  <c:v>18536547.530999999</c:v>
                </c:pt>
                <c:pt idx="7">
                  <c:v>21275849.662</c:v>
                </c:pt>
                <c:pt idx="8">
                  <c:v>22596774.302000001</c:v>
                </c:pt>
                <c:pt idx="9">
                  <c:v>21300785.131999999</c:v>
                </c:pt>
                <c:pt idx="10">
                  <c:v>21871038.612</c:v>
                </c:pt>
                <c:pt idx="11">
                  <c:v>22898748.625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1E5-4CDB-95E4-8E6D668BA313}"/>
            </c:ext>
          </c:extLst>
        </c:ser>
        <c:ser>
          <c:idx val="13"/>
          <c:order val="13"/>
          <c:tx>
            <c:strRef>
              <c:f>'2002_2020_AYLIK_IHR'!$A$81</c:f>
              <c:strCache>
                <c:ptCount val="1"/>
                <c:pt idx="0">
                  <c:v>2023</c:v>
                </c:pt>
              </c:strCache>
            </c:strRef>
          </c:tx>
          <c:marker>
            <c:symbol val="none"/>
          </c:marker>
          <c:val>
            <c:numRef>
              <c:f>'2002_2020_AYLIK_IHR'!$C$81:$N$81</c:f>
              <c:numCache>
                <c:formatCode>#,##0</c:formatCode>
                <c:ptCount val="12"/>
                <c:pt idx="0">
                  <c:v>19331709</c:v>
                </c:pt>
                <c:pt idx="1">
                  <c:v>18565678</c:v>
                </c:pt>
                <c:pt idx="2">
                  <c:v>23562970</c:v>
                </c:pt>
                <c:pt idx="3">
                  <c:v>19250045</c:v>
                </c:pt>
                <c:pt idx="4">
                  <c:v>21633012</c:v>
                </c:pt>
                <c:pt idx="5">
                  <c:v>20773219</c:v>
                </c:pt>
                <c:pt idx="6">
                  <c:v>19779817</c:v>
                </c:pt>
                <c:pt idx="7">
                  <c:v>21556273</c:v>
                </c:pt>
                <c:pt idx="8">
                  <c:v>22411386</c:v>
                </c:pt>
                <c:pt idx="9">
                  <c:v>22804541</c:v>
                </c:pt>
                <c:pt idx="10">
                  <c:v>23000730</c:v>
                </c:pt>
                <c:pt idx="11">
                  <c:v>22958051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1E5-4CDB-95E4-8E6D668BA313}"/>
            </c:ext>
          </c:extLst>
        </c:ser>
        <c:ser>
          <c:idx val="14"/>
          <c:order val="14"/>
          <c:tx>
            <c:strRef>
              <c:f>'2002_2020_AYLIK_IHR'!$A$82</c:f>
              <c:strCache>
                <c:ptCount val="1"/>
                <c:pt idx="0">
                  <c:v>2024</c:v>
                </c:pt>
              </c:strCache>
            </c:strRef>
          </c:tx>
          <c:marker>
            <c:symbol val="none"/>
          </c:marker>
          <c:val>
            <c:numRef>
              <c:f>'2002_2020_AYLIK_IHR'!$C$82:$N$82</c:f>
              <c:numCache>
                <c:formatCode>#,##0</c:formatCode>
                <c:ptCount val="12"/>
                <c:pt idx="0">
                  <c:v>20000625</c:v>
                </c:pt>
                <c:pt idx="1">
                  <c:v>21091519</c:v>
                </c:pt>
                <c:pt idx="2">
                  <c:v>22648722</c:v>
                </c:pt>
                <c:pt idx="3">
                  <c:v>19292521</c:v>
                </c:pt>
                <c:pt idx="4">
                  <c:v>24180070</c:v>
                </c:pt>
                <c:pt idx="5">
                  <c:v>19015329</c:v>
                </c:pt>
                <c:pt idx="6">
                  <c:v>22475505</c:v>
                </c:pt>
                <c:pt idx="7">
                  <c:v>22000689</c:v>
                </c:pt>
                <c:pt idx="8">
                  <c:v>21956026</c:v>
                </c:pt>
                <c:pt idx="9">
                  <c:v>23473313</c:v>
                </c:pt>
                <c:pt idx="10">
                  <c:v>22236792</c:v>
                </c:pt>
                <c:pt idx="11">
                  <c:v>23407021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59-4024-98C6-37C968540464}"/>
            </c:ext>
          </c:extLst>
        </c:ser>
        <c:ser>
          <c:idx val="15"/>
          <c:order val="15"/>
          <c:tx>
            <c:strRef>
              <c:f>'2002_2020_AYLIK_IHR'!$A$83</c:f>
              <c:strCache>
                <c:ptCount val="1"/>
                <c:pt idx="0">
                  <c:v>2025</c:v>
                </c:pt>
              </c:strCache>
            </c:strRef>
          </c:tx>
          <c:marker>
            <c:symbol val="none"/>
          </c:marker>
          <c:val>
            <c:numRef>
              <c:f>'2002_2020_AYLIK_IHR'!$C$83:$N$83</c:f>
              <c:numCache>
                <c:formatCode>#,##0</c:formatCode>
                <c:ptCount val="12"/>
                <c:pt idx="0">
                  <c:v>21160078.324999999</c:v>
                </c:pt>
                <c:pt idx="1">
                  <c:v>20727865.228</c:v>
                </c:pt>
                <c:pt idx="2">
                  <c:v>23405271.998</c:v>
                </c:pt>
                <c:pt idx="3">
                  <c:v>20779255.081999999</c:v>
                </c:pt>
                <c:pt idx="4">
                  <c:v>24815574.285999998</c:v>
                </c:pt>
                <c:pt idx="5">
                  <c:v>20468067.451000001</c:v>
                </c:pt>
                <c:pt idx="6">
                  <c:v>24909324.473999999</c:v>
                </c:pt>
                <c:pt idx="7">
                  <c:v>21701379.021000002</c:v>
                </c:pt>
                <c:pt idx="8">
                  <c:v>22513818.057</c:v>
                </c:pt>
                <c:pt idx="9">
                  <c:v>23949578.434999999</c:v>
                </c:pt>
                <c:pt idx="10">
                  <c:v>22508344.260000002</c:v>
                </c:pt>
                <c:pt idx="11">
                  <c:v>26298639.866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77-4325-81E8-91D86E947E9D}"/>
            </c:ext>
          </c:extLst>
        </c:ser>
        <c:ser>
          <c:idx val="16"/>
          <c:order val="16"/>
          <c:tx>
            <c:strRef>
              <c:f>'2002_2020_AYLIK_IHR'!$A$84</c:f>
              <c:strCache>
                <c:ptCount val="1"/>
                <c:pt idx="0">
                  <c:v>2026</c:v>
                </c:pt>
              </c:strCache>
            </c:strRef>
          </c:tx>
          <c:marker>
            <c:symbol val="none"/>
          </c:marker>
          <c:val>
            <c:numRef>
              <c:f>'2002_2020_AYLIK_IHR'!$C$84:$N$84</c:f>
              <c:numCache>
                <c:formatCode>#,##0</c:formatCode>
                <c:ptCount val="12"/>
                <c:pt idx="0">
                  <c:v>20328163.73</c:v>
                </c:pt>
                <c:pt idx="1">
                  <c:v>21031277.673999999</c:v>
                </c:pt>
                <c:pt idx="2">
                  <c:v>21914498.859999999</c:v>
                </c:pt>
                <c:pt idx="3">
                  <c:v>25383496.263</c:v>
                </c:pt>
                <c:pt idx="4">
                  <c:v>22461027.420000002</c:v>
                </c:pt>
                <c:pt idx="5">
                  <c:v>24940275.410999998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02-4BA7-B524-9F9D8C6FB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07356832"/>
        <c:axId val="-1907355200"/>
      </c:lineChart>
      <c:catAx>
        <c:axId val="-190735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55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7355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r>
                  <a:rPr lang="tr-TR"/>
                  <a:t>BİN DOLAR</a:t>
                </a:r>
              </a:p>
            </c:rich>
          </c:tx>
          <c:layout>
            <c:manualLayout>
              <c:xMode val="edge"/>
              <c:yMode val="edge"/>
              <c:x val="2.150537634408603E-2"/>
              <c:y val="0.375000596516344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56832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420487158731332"/>
          <c:y val="0.12982311034650079"/>
          <c:w val="8.59275053304904E-2"/>
          <c:h val="0.870176867096158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/>
              <a:t>YILLAR İTİBARİYLE TÜRKİYE İHRACATI 2002-2025 (1.000 $)</a:t>
            </a:r>
          </a:p>
        </c:rich>
      </c:tx>
      <c:layout>
        <c:manualLayout>
          <c:xMode val="edge"/>
          <c:yMode val="edge"/>
          <c:x val="0.19840230689799673"/>
          <c:y val="3.2911392405063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84821140056188"/>
          <c:y val="5.9915611814345994E-2"/>
          <c:w val="0.84702378111826926"/>
          <c:h val="0.826160337552742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'2002_2020_AYLIK_IHR'!$A$60:$A$84</c:f>
              <c:strCache>
                <c:ptCount val="2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  <c:pt idx="24">
                  <c:v>2026</c:v>
                </c:pt>
              </c:strCache>
            </c:strRef>
          </c:tx>
          <c:spPr>
            <a:gradFill rotWithShape="0">
              <a:gsLst>
                <a:gs pos="0">
                  <a:srgbClr val="000080">
                    <a:gamma/>
                    <a:shade val="46275"/>
                    <a:invGamma/>
                  </a:srgbClr>
                </a:gs>
                <a:gs pos="100000">
                  <a:srgbClr val="00008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1"/>
              <c:layout>
                <c:manualLayout>
                  <c:x val="-8.8007759257078529E-17"/>
                  <c:y val="-1.93747247908411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E6-4797-88B2-A0F0DBD07AE7}"/>
                </c:ext>
              </c:extLst>
            </c:dLbl>
            <c:dLbl>
              <c:idx val="12"/>
              <c:layout>
                <c:manualLayout>
                  <c:x val="-8.8007759257078529E-17"/>
                  <c:y val="-3.170409511228533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5E6-4797-88B2-A0F0DBD07AE7}"/>
                </c:ext>
              </c:extLst>
            </c:dLbl>
            <c:dLbl>
              <c:idx val="14"/>
              <c:layout>
                <c:manualLayout>
                  <c:x val="-3.6003590153273236E-3"/>
                  <c:y val="-2.9942756494936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5E6-4797-88B2-A0F0DBD07AE7}"/>
                </c:ext>
              </c:extLst>
            </c:dLbl>
            <c:dLbl>
              <c:idx val="15"/>
              <c:layout>
                <c:manualLayout>
                  <c:x val="-2.4002393435515489E-3"/>
                  <c:y val="-1.761338617349185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5E6-4797-88B2-A0F0DBD07AE7}"/>
                </c:ext>
              </c:extLst>
            </c:dLbl>
            <c:dLbl>
              <c:idx val="17"/>
              <c:layout>
                <c:manualLayout>
                  <c:x val="0"/>
                  <c:y val="-1.409070893879348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5E6-4797-88B2-A0F0DBD07AE7}"/>
                </c:ext>
              </c:extLst>
            </c:dLbl>
            <c:dLbl>
              <c:idx val="21"/>
              <c:layout>
                <c:manualLayout>
                  <c:x val="1.2001196717755986E-3"/>
                  <c:y val="-2.289740202553942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5E6-4797-88B2-A0F0DBD07AE7}"/>
                </c:ext>
              </c:extLst>
            </c:dLbl>
            <c:dLbl>
              <c:idx val="22"/>
              <c:layout>
                <c:manualLayout>
                  <c:x val="0"/>
                  <c:y val="-1.23293703214442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5E6-4797-88B2-A0F0DBD07AE7}"/>
                </c:ext>
              </c:extLst>
            </c:dLbl>
            <c:spPr>
              <a:noFill/>
            </c:spPr>
            <c:txPr>
              <a:bodyPr anchor="ctr" anchorCtr="0"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endParaRPr lang="tr-T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'2002_2020_AYLIK_IHR'!$A$60:$A$84</c:f>
              <c:numCache>
                <c:formatCode>General</c:formatCode>
                <c:ptCount val="2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  <c:pt idx="24">
                  <c:v>2026</c:v>
                </c:pt>
              </c:numCache>
            </c:numRef>
          </c:cat>
          <c:val>
            <c:numRef>
              <c:f>'2002_2020_AYLIK_IHR'!$O$60:$O$84</c:f>
              <c:numCache>
                <c:formatCode>#,##0</c:formatCode>
                <c:ptCount val="25"/>
                <c:pt idx="0">
                  <c:v>36059089.028999999</c:v>
                </c:pt>
                <c:pt idx="1">
                  <c:v>47252836.302000001</c:v>
                </c:pt>
                <c:pt idx="2">
                  <c:v>63167152.819999993</c:v>
                </c:pt>
                <c:pt idx="3">
                  <c:v>73476408.142999992</c:v>
                </c:pt>
                <c:pt idx="4">
                  <c:v>85534675.517999992</c:v>
                </c:pt>
                <c:pt idx="5">
                  <c:v>107271749.90399998</c:v>
                </c:pt>
                <c:pt idx="6">
                  <c:v>132027195.626</c:v>
                </c:pt>
                <c:pt idx="7">
                  <c:v>102142612.603</c:v>
                </c:pt>
                <c:pt idx="8">
                  <c:v>113883219.18399999</c:v>
                </c:pt>
                <c:pt idx="9">
                  <c:v>134906868.83000001</c:v>
                </c:pt>
                <c:pt idx="10">
                  <c:v>152461736.55599999</c:v>
                </c:pt>
                <c:pt idx="11">
                  <c:v>151802637.08700001</c:v>
                </c:pt>
                <c:pt idx="12">
                  <c:v>157610157.69</c:v>
                </c:pt>
                <c:pt idx="13">
                  <c:v>143838871.428</c:v>
                </c:pt>
                <c:pt idx="14">
                  <c:v>142529583.80799997</c:v>
                </c:pt>
                <c:pt idx="15">
                  <c:v>156992940.41399324</c:v>
                </c:pt>
                <c:pt idx="16">
                  <c:v>177168756.28799999</c:v>
                </c:pt>
                <c:pt idx="17">
                  <c:v>180832721.70199999</c:v>
                </c:pt>
                <c:pt idx="18">
                  <c:v>169637755.31000003</c:v>
                </c:pt>
                <c:pt idx="19">
                  <c:v>225794053.44279772</c:v>
                </c:pt>
                <c:pt idx="20">
                  <c:v>254169747.66300002</c:v>
                </c:pt>
                <c:pt idx="21">
                  <c:v>255627431</c:v>
                </c:pt>
                <c:pt idx="22">
                  <c:v>261778132</c:v>
                </c:pt>
                <c:pt idx="23">
                  <c:v>273237196.48300004</c:v>
                </c:pt>
                <c:pt idx="24">
                  <c:v>136058739.35799998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3F-4C54-B889-9BE2071BB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907361184"/>
        <c:axId val="-1907354656"/>
      </c:barChart>
      <c:catAx>
        <c:axId val="-190736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54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735465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61184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99CCFF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/>
              <a:t>HUBUBAT BAKLİYAT VE YAĞLI TOHUMLAR İHRACATI</a:t>
            </a:r>
            <a:r>
              <a:rPr lang="tr-TR" baseline="0"/>
              <a:t> </a:t>
            </a:r>
          </a:p>
          <a:p>
            <a:pPr algn="ctr"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/>
              <a:t>(Bin</a:t>
            </a:r>
            <a:r>
              <a:rPr lang="tr-TR" baseline="0"/>
              <a:t> </a:t>
            </a:r>
            <a:r>
              <a:rPr lang="tr-TR"/>
              <a:t>$)</a:t>
            </a:r>
          </a:p>
        </c:rich>
      </c:tx>
      <c:layout>
        <c:manualLayout>
          <c:xMode val="edge"/>
          <c:yMode val="edge"/>
          <c:x val="0.1179279583917041"/>
          <c:y val="2.33478277901829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01458855482493"/>
          <c:y val="0.2178477690288714"/>
          <c:w val="0.82208753132894641"/>
          <c:h val="0.5031322462644926"/>
        </c:manualLayout>
      </c:layout>
      <c:lineChart>
        <c:grouping val="standard"/>
        <c:varyColors val="0"/>
        <c:ser>
          <c:idx val="1"/>
          <c:order val="0"/>
          <c:tx>
            <c:strRef>
              <c:f>'2002_2020_AYLIK_IHR'!$A$4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'2002_2020_AYLIK_IHR'!$C$4:$N$4</c:f>
              <c:numCache>
                <c:formatCode>#,##0</c:formatCode>
                <c:ptCount val="12"/>
                <c:pt idx="0">
                  <c:v>925864.12234</c:v>
                </c:pt>
                <c:pt idx="1">
                  <c:v>949287.10705999995</c:v>
                </c:pt>
                <c:pt idx="2">
                  <c:v>945817.42189999996</c:v>
                </c:pt>
                <c:pt idx="3">
                  <c:v>1109123.2235099999</c:v>
                </c:pt>
                <c:pt idx="4">
                  <c:v>901940.35728999996</c:v>
                </c:pt>
                <c:pt idx="5">
                  <c:v>1015246.20897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4-4AD7-8D6F-3E8D49121D16}"/>
            </c:ext>
          </c:extLst>
        </c:ser>
        <c:ser>
          <c:idx val="0"/>
          <c:order val="1"/>
          <c:tx>
            <c:strRef>
              <c:f>'2002_2020_AYLIK_IHR'!$A$5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  <a:ln w="9525">
                <a:noFill/>
              </a:ln>
            </c:spPr>
          </c:marker>
          <c:val>
            <c:numRef>
              <c:f>'2002_2020_AYLIK_IHR'!$C$5:$N$5</c:f>
              <c:numCache>
                <c:formatCode>#,##0</c:formatCode>
                <c:ptCount val="12"/>
                <c:pt idx="0">
                  <c:v>1024709.00734</c:v>
                </c:pt>
                <c:pt idx="1">
                  <c:v>1063435.5238399999</c:v>
                </c:pt>
                <c:pt idx="2">
                  <c:v>1106849.8792699999</c:v>
                </c:pt>
                <c:pt idx="3">
                  <c:v>956178.65358000004</c:v>
                </c:pt>
                <c:pt idx="4">
                  <c:v>1055838.7192599999</c:v>
                </c:pt>
                <c:pt idx="5">
                  <c:v>862663.89791000006</c:v>
                </c:pt>
                <c:pt idx="6">
                  <c:v>1018279.04293</c:v>
                </c:pt>
                <c:pt idx="7">
                  <c:v>955115.03984999994</c:v>
                </c:pt>
                <c:pt idx="8">
                  <c:v>991736.26060000004</c:v>
                </c:pt>
                <c:pt idx="9">
                  <c:v>1089685.15396</c:v>
                </c:pt>
                <c:pt idx="10">
                  <c:v>1030928.68905</c:v>
                </c:pt>
                <c:pt idx="11">
                  <c:v>1204855.62188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54-4AD7-8D6F-3E8D49121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7351392"/>
        <c:axId val="-1907348672"/>
      </c:lineChart>
      <c:catAx>
        <c:axId val="-1907351392"/>
        <c:scaling>
          <c:orientation val="minMax"/>
        </c:scaling>
        <c:delete val="0"/>
        <c:axPos val="b"/>
        <c:numFmt formatCode="#\ ?/?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48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7348672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5139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2453397313065929"/>
          <c:y val="0.16911505464801974"/>
          <c:w val="0.27353783231083845"/>
          <c:h val="7.3858659458612447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YAŞ MEYVE VE SEBZE İHRACATI (Bin $)</a:t>
            </a:r>
          </a:p>
        </c:rich>
      </c:tx>
      <c:layout>
        <c:manualLayout>
          <c:xMode val="edge"/>
          <c:yMode val="edge"/>
          <c:x val="0.20612266323852377"/>
          <c:y val="1.76100628930817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2"/>
          <c:y val="0.18113240922097806"/>
          <c:w val="0.81836816243638633"/>
          <c:h val="0.55471800323924569"/>
        </c:manualLayout>
      </c:layout>
      <c:lineChart>
        <c:grouping val="standard"/>
        <c:varyColors val="0"/>
        <c:ser>
          <c:idx val="1"/>
          <c:order val="0"/>
          <c:tx>
            <c:strRef>
              <c:f>'2002_2020_AYLIK_IHR'!$A$6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'2002_2020_AYLIK_IHR'!$C$6:$N$6</c:f>
              <c:numCache>
                <c:formatCode>#,##0</c:formatCode>
                <c:ptCount val="12"/>
                <c:pt idx="0">
                  <c:v>512423.18961</c:v>
                </c:pt>
                <c:pt idx="1">
                  <c:v>397517.22422999999</c:v>
                </c:pt>
                <c:pt idx="2">
                  <c:v>394664.93913999997</c:v>
                </c:pt>
                <c:pt idx="3">
                  <c:v>328904.42167000001</c:v>
                </c:pt>
                <c:pt idx="4">
                  <c:v>322194.89792999998</c:v>
                </c:pt>
                <c:pt idx="5">
                  <c:v>398455.33708999999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C4-4A2A-8F37-E7F2A36BC1BD}"/>
            </c:ext>
          </c:extLst>
        </c:ser>
        <c:ser>
          <c:idx val="0"/>
          <c:order val="1"/>
          <c:tx>
            <c:strRef>
              <c:f>'2002_2020_AYLIK_IHR'!$A$7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'2002_2020_AYLIK_IHR'!$C$7:$N$7</c:f>
              <c:numCache>
                <c:formatCode>#,##0</c:formatCode>
                <c:ptCount val="12"/>
                <c:pt idx="0">
                  <c:v>352916.11739000003</c:v>
                </c:pt>
                <c:pt idx="1">
                  <c:v>318987.63578999997</c:v>
                </c:pt>
                <c:pt idx="2">
                  <c:v>298206.19050999999</c:v>
                </c:pt>
                <c:pt idx="3">
                  <c:v>235491.99077999999</c:v>
                </c:pt>
                <c:pt idx="4">
                  <c:v>282674.93080999999</c:v>
                </c:pt>
                <c:pt idx="5">
                  <c:v>202611.67701000001</c:v>
                </c:pt>
                <c:pt idx="6">
                  <c:v>121341.55160000001</c:v>
                </c:pt>
                <c:pt idx="7">
                  <c:v>177463.01910999999</c:v>
                </c:pt>
                <c:pt idx="8">
                  <c:v>240240.10407999999</c:v>
                </c:pt>
                <c:pt idx="9">
                  <c:v>334464.82195999997</c:v>
                </c:pt>
                <c:pt idx="10">
                  <c:v>517955.39017999999</c:v>
                </c:pt>
                <c:pt idx="11">
                  <c:v>620948.12629000004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C4-4A2A-8F37-E7F2A36BC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7352480"/>
        <c:axId val="-1907360096"/>
      </c:lineChart>
      <c:catAx>
        <c:axId val="-190735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60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7360096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5248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3849740211045048"/>
          <c:y val="0.13836477987421383"/>
          <c:w val="0.2729795918367347"/>
          <c:h val="7.4694795226068436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MEYVE SEBZE MAMULLERİ İHRACATI (Bin $)</a:t>
            </a:r>
          </a:p>
        </c:rich>
      </c:tx>
      <c:layout>
        <c:manualLayout>
          <c:xMode val="edge"/>
          <c:yMode val="edge"/>
          <c:x val="0.16973458072342185"/>
          <c:y val="2.33463035019455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905951940056574"/>
          <c:y val="0.18417639429312582"/>
          <c:w val="0.83435749448311181"/>
          <c:h val="0.57587548638132469"/>
        </c:manualLayout>
      </c:layout>
      <c:lineChart>
        <c:grouping val="standard"/>
        <c:varyColors val="0"/>
        <c:ser>
          <c:idx val="1"/>
          <c:order val="0"/>
          <c:tx>
            <c:strRef>
              <c:f>'2002_2020_AYLIK_IHR'!$A$8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'2002_2020_AYLIK_IHR'!$C$1:$N$1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'2002_2020_AYLIK_IHR'!$C$8:$N$8</c:f>
              <c:numCache>
                <c:formatCode>#,##0</c:formatCode>
                <c:ptCount val="12"/>
                <c:pt idx="0">
                  <c:v>187041.70297000001</c:v>
                </c:pt>
                <c:pt idx="1">
                  <c:v>188671.94414000001</c:v>
                </c:pt>
                <c:pt idx="2">
                  <c:v>202224.55987</c:v>
                </c:pt>
                <c:pt idx="3">
                  <c:v>209943.55319999999</c:v>
                </c:pt>
                <c:pt idx="4">
                  <c:v>190498.74549999999</c:v>
                </c:pt>
                <c:pt idx="5">
                  <c:v>203094.84598000001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23-4BDD-ACF4-0487D79D0841}"/>
            </c:ext>
          </c:extLst>
        </c:ser>
        <c:ser>
          <c:idx val="0"/>
          <c:order val="1"/>
          <c:tx>
            <c:strRef>
              <c:f>'2002_2020_AYLIK_IHR'!$A$9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'2002_2020_AYLIK_IHR'!$C$9:$N$9</c:f>
              <c:numCache>
                <c:formatCode>#,##0</c:formatCode>
                <c:ptCount val="12"/>
                <c:pt idx="0">
                  <c:v>209828.84138</c:v>
                </c:pt>
                <c:pt idx="1">
                  <c:v>198799.59487</c:v>
                </c:pt>
                <c:pt idx="2">
                  <c:v>223983.42053</c:v>
                </c:pt>
                <c:pt idx="3">
                  <c:v>197644.15096</c:v>
                </c:pt>
                <c:pt idx="4">
                  <c:v>219783.12380999999</c:v>
                </c:pt>
                <c:pt idx="5">
                  <c:v>186531.79668999999</c:v>
                </c:pt>
                <c:pt idx="6">
                  <c:v>229105.25031</c:v>
                </c:pt>
                <c:pt idx="7">
                  <c:v>209391.82273000001</c:v>
                </c:pt>
                <c:pt idx="8">
                  <c:v>225769.6275</c:v>
                </c:pt>
                <c:pt idx="9">
                  <c:v>231999.33476</c:v>
                </c:pt>
                <c:pt idx="10">
                  <c:v>212025.14558000001</c:v>
                </c:pt>
                <c:pt idx="11">
                  <c:v>240516.38294000001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23-4BDD-ACF4-0487D79D0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7363904"/>
        <c:axId val="-1907359552"/>
      </c:lineChart>
      <c:catAx>
        <c:axId val="-190736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59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7359552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6390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5812676789634418"/>
          <c:y val="0.12710765239948119"/>
          <c:w val="0.27353783231083845"/>
          <c:h val="7.7019925038553066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13" Type="http://schemas.openxmlformats.org/officeDocument/2006/relationships/chart" Target="../charts/chart32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71438</xdr:colOff>
      <xdr:row>0</xdr:row>
      <xdr:rowOff>0</xdr:rowOff>
    </xdr:from>
    <xdr:to>
      <xdr:col>0</xdr:col>
      <xdr:colOff>3455987</xdr:colOff>
      <xdr:row>3</xdr:row>
      <xdr:rowOff>122237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8" y="0"/>
          <a:ext cx="3381374" cy="78581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19050</xdr:rowOff>
    </xdr:from>
    <xdr:to>
      <xdr:col>6</xdr:col>
      <xdr:colOff>457200</xdr:colOff>
      <xdr:row>19</xdr:row>
      <xdr:rowOff>0</xdr:rowOff>
    </xdr:to>
    <xdr:graphicFrame macro="">
      <xdr:nvGraphicFramePr>
        <xdr:cNvPr id="2" name="Chart 1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20</xdr:row>
      <xdr:rowOff>19050</xdr:rowOff>
    </xdr:from>
    <xdr:to>
      <xdr:col>6</xdr:col>
      <xdr:colOff>476250</xdr:colOff>
      <xdr:row>36</xdr:row>
      <xdr:rowOff>0</xdr:rowOff>
    </xdr:to>
    <xdr:graphicFrame macro="">
      <xdr:nvGraphicFramePr>
        <xdr:cNvPr id="3" name="Chart 1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37</xdr:row>
      <xdr:rowOff>38100</xdr:rowOff>
    </xdr:from>
    <xdr:to>
      <xdr:col>6</xdr:col>
      <xdr:colOff>485775</xdr:colOff>
      <xdr:row>53</xdr:row>
      <xdr:rowOff>0</xdr:rowOff>
    </xdr:to>
    <xdr:graphicFrame macro="">
      <xdr:nvGraphicFramePr>
        <xdr:cNvPr id="4" name="Chart 14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</xdr:row>
      <xdr:rowOff>66675</xdr:rowOff>
    </xdr:from>
    <xdr:to>
      <xdr:col>6</xdr:col>
      <xdr:colOff>219074</xdr:colOff>
      <xdr:row>16</xdr:row>
      <xdr:rowOff>95250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47624</xdr:colOff>
      <xdr:row>83</xdr:row>
      <xdr:rowOff>19050</xdr:rowOff>
    </xdr:from>
    <xdr:to>
      <xdr:col>6</xdr:col>
      <xdr:colOff>266699</xdr:colOff>
      <xdr:row>98</xdr:row>
      <xdr:rowOff>142875</xdr:rowOff>
    </xdr:to>
    <xdr:graphicFrame macro="">
      <xdr:nvGraphicFramePr>
        <xdr:cNvPr id="3" name="Chart 18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32</xdr:row>
      <xdr:rowOff>123825</xdr:rowOff>
    </xdr:from>
    <xdr:to>
      <xdr:col>6</xdr:col>
      <xdr:colOff>190500</xdr:colOff>
      <xdr:row>48</xdr:row>
      <xdr:rowOff>76200</xdr:rowOff>
    </xdr:to>
    <xdr:graphicFrame macro="">
      <xdr:nvGraphicFramePr>
        <xdr:cNvPr id="4" name="Chart 19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28575</xdr:colOff>
      <xdr:row>66</xdr:row>
      <xdr:rowOff>9525</xdr:rowOff>
    </xdr:from>
    <xdr:to>
      <xdr:col>6</xdr:col>
      <xdr:colOff>228600</xdr:colOff>
      <xdr:row>82</xdr:row>
      <xdr:rowOff>38100</xdr:rowOff>
    </xdr:to>
    <xdr:graphicFrame macro="">
      <xdr:nvGraphicFramePr>
        <xdr:cNvPr id="5" name="Chart 20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28574</xdr:colOff>
      <xdr:row>18</xdr:row>
      <xdr:rowOff>19050</xdr:rowOff>
    </xdr:from>
    <xdr:to>
      <xdr:col>6</xdr:col>
      <xdr:colOff>228599</xdr:colOff>
      <xdr:row>32</xdr:row>
      <xdr:rowOff>57150</xdr:rowOff>
    </xdr:to>
    <xdr:graphicFrame macro="">
      <xdr:nvGraphicFramePr>
        <xdr:cNvPr id="6" name="Chart 21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85725</xdr:colOff>
      <xdr:row>99</xdr:row>
      <xdr:rowOff>123825</xdr:rowOff>
    </xdr:from>
    <xdr:to>
      <xdr:col>6</xdr:col>
      <xdr:colOff>219075</xdr:colOff>
      <xdr:row>115</xdr:row>
      <xdr:rowOff>85725</xdr:rowOff>
    </xdr:to>
    <xdr:graphicFrame macro="">
      <xdr:nvGraphicFramePr>
        <xdr:cNvPr id="7" name="Chart 22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57150</xdr:colOff>
      <xdr:row>133</xdr:row>
      <xdr:rowOff>28575</xdr:rowOff>
    </xdr:from>
    <xdr:to>
      <xdr:col>6</xdr:col>
      <xdr:colOff>190500</xdr:colOff>
      <xdr:row>148</xdr:row>
      <xdr:rowOff>152400</xdr:rowOff>
    </xdr:to>
    <xdr:graphicFrame macro="">
      <xdr:nvGraphicFramePr>
        <xdr:cNvPr id="8" name="Chart 23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28575</xdr:colOff>
      <xdr:row>149</xdr:row>
      <xdr:rowOff>142875</xdr:rowOff>
    </xdr:from>
    <xdr:to>
      <xdr:col>6</xdr:col>
      <xdr:colOff>238125</xdr:colOff>
      <xdr:row>165</xdr:row>
      <xdr:rowOff>123825</xdr:rowOff>
    </xdr:to>
    <xdr:graphicFrame macro="">
      <xdr:nvGraphicFramePr>
        <xdr:cNvPr id="9" name="Chart 24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76200</xdr:colOff>
      <xdr:row>116</xdr:row>
      <xdr:rowOff>66675</xdr:rowOff>
    </xdr:from>
    <xdr:to>
      <xdr:col>6</xdr:col>
      <xdr:colOff>219075</xdr:colOff>
      <xdr:row>132</xdr:row>
      <xdr:rowOff>57150</xdr:rowOff>
    </xdr:to>
    <xdr:graphicFrame macro="">
      <xdr:nvGraphicFramePr>
        <xdr:cNvPr id="10" name="Chart 25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19050</xdr:colOff>
      <xdr:row>199</xdr:row>
      <xdr:rowOff>66675</xdr:rowOff>
    </xdr:from>
    <xdr:to>
      <xdr:col>6</xdr:col>
      <xdr:colOff>247650</xdr:colOff>
      <xdr:row>216</xdr:row>
      <xdr:rowOff>76200</xdr:rowOff>
    </xdr:to>
    <xdr:graphicFrame macro="">
      <xdr:nvGraphicFramePr>
        <xdr:cNvPr id="11" name="Chart 26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49</xdr:row>
      <xdr:rowOff>114300</xdr:rowOff>
    </xdr:from>
    <xdr:to>
      <xdr:col>6</xdr:col>
      <xdr:colOff>228600</xdr:colOff>
      <xdr:row>65</xdr:row>
      <xdr:rowOff>66675</xdr:rowOff>
    </xdr:to>
    <xdr:graphicFrame macro="">
      <xdr:nvGraphicFramePr>
        <xdr:cNvPr id="12" name="Chart 26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28575</xdr:colOff>
      <xdr:row>166</xdr:row>
      <xdr:rowOff>57150</xdr:rowOff>
    </xdr:from>
    <xdr:to>
      <xdr:col>6</xdr:col>
      <xdr:colOff>257175</xdr:colOff>
      <xdr:row>182</xdr:row>
      <xdr:rowOff>9525</xdr:rowOff>
    </xdr:to>
    <xdr:graphicFrame macro="">
      <xdr:nvGraphicFramePr>
        <xdr:cNvPr id="13" name="Chart 26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28575</xdr:colOff>
      <xdr:row>182</xdr:row>
      <xdr:rowOff>133350</xdr:rowOff>
    </xdr:from>
    <xdr:to>
      <xdr:col>6</xdr:col>
      <xdr:colOff>257175</xdr:colOff>
      <xdr:row>198</xdr:row>
      <xdr:rowOff>85725</xdr:rowOff>
    </xdr:to>
    <xdr:graphicFrame macro="">
      <xdr:nvGraphicFramePr>
        <xdr:cNvPr id="14" name="Chart 26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35719</xdr:colOff>
      <xdr:row>0</xdr:row>
      <xdr:rowOff>0</xdr:rowOff>
    </xdr:from>
    <xdr:to>
      <xdr:col>1</xdr:col>
      <xdr:colOff>440530</xdr:colOff>
      <xdr:row>3</xdr:row>
      <xdr:rowOff>125412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719" y="0"/>
          <a:ext cx="3381374" cy="7858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23813</xdr:colOff>
      <xdr:row>0</xdr:row>
      <xdr:rowOff>0</xdr:rowOff>
    </xdr:from>
    <xdr:to>
      <xdr:col>0</xdr:col>
      <xdr:colOff>3036307</xdr:colOff>
      <xdr:row>3</xdr:row>
      <xdr:rowOff>142873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3" y="0"/>
          <a:ext cx="3012494" cy="6429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23813</xdr:rowOff>
    </xdr:from>
    <xdr:to>
      <xdr:col>2</xdr:col>
      <xdr:colOff>380999</xdr:colOff>
      <xdr:row>3</xdr:row>
      <xdr:rowOff>142875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3813"/>
          <a:ext cx="3381374" cy="78581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</xdr:row>
      <xdr:rowOff>19050</xdr:rowOff>
    </xdr:from>
    <xdr:to>
      <xdr:col>9</xdr:col>
      <xdr:colOff>123825</xdr:colOff>
      <xdr:row>52</xdr:row>
      <xdr:rowOff>38100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53</xdr:row>
      <xdr:rowOff>9525</xdr:rowOff>
    </xdr:from>
    <xdr:to>
      <xdr:col>9</xdr:col>
      <xdr:colOff>123824</xdr:colOff>
      <xdr:row>68</xdr:row>
      <xdr:rowOff>85725</xdr:rowOff>
    </xdr:to>
    <xdr:graphicFrame macro="">
      <xdr:nvGraphicFramePr>
        <xdr:cNvPr id="3" name="Chart 14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19050</xdr:colOff>
      <xdr:row>3</xdr:row>
      <xdr:rowOff>142875</xdr:rowOff>
    </xdr:from>
    <xdr:to>
      <xdr:col>9</xdr:col>
      <xdr:colOff>152400</xdr:colOff>
      <xdr:row>19</xdr:row>
      <xdr:rowOff>152400</xdr:rowOff>
    </xdr:to>
    <xdr:graphicFrame macro="">
      <xdr:nvGraphicFramePr>
        <xdr:cNvPr id="4" name="Chart 16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19050</xdr:colOff>
      <xdr:row>22</xdr:row>
      <xdr:rowOff>95250</xdr:rowOff>
    </xdr:from>
    <xdr:to>
      <xdr:col>9</xdr:col>
      <xdr:colOff>114300</xdr:colOff>
      <xdr:row>37</xdr:row>
      <xdr:rowOff>114300</xdr:rowOff>
    </xdr:to>
    <xdr:graphicFrame macro="">
      <xdr:nvGraphicFramePr>
        <xdr:cNvPr id="5" name="Chart 18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476250</xdr:colOff>
      <xdr:row>3</xdr:row>
      <xdr:rowOff>49905</xdr:rowOff>
    </xdr:to>
    <xdr:pic>
      <xdr:nvPicPr>
        <xdr:cNvPr id="7" name="Resim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2305050" cy="53568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38100</xdr:rowOff>
    </xdr:from>
    <xdr:to>
      <xdr:col>11</xdr:col>
      <xdr:colOff>518160</xdr:colOff>
      <xdr:row>20</xdr:row>
      <xdr:rowOff>152400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38097</xdr:colOff>
      <xdr:row>22</xdr:row>
      <xdr:rowOff>38100</xdr:rowOff>
    </xdr:from>
    <xdr:to>
      <xdr:col>17</xdr:col>
      <xdr:colOff>257175</xdr:colOff>
      <xdr:row>66</xdr:row>
      <xdr:rowOff>123825</xdr:rowOff>
    </xdr:to>
    <xdr:graphicFrame macro="">
      <xdr:nvGraphicFramePr>
        <xdr:cNvPr id="3" name="Chart 6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28575</xdr:rowOff>
    </xdr:from>
    <xdr:to>
      <xdr:col>7</xdr:col>
      <xdr:colOff>295275</xdr:colOff>
      <xdr:row>17</xdr:row>
      <xdr:rowOff>152400</xdr:rowOff>
    </xdr:to>
    <xdr:graphicFrame macro="">
      <xdr:nvGraphicFramePr>
        <xdr:cNvPr id="2" name="Chart 1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18</xdr:row>
      <xdr:rowOff>66675</xdr:rowOff>
    </xdr:from>
    <xdr:to>
      <xdr:col>7</xdr:col>
      <xdr:colOff>304800</xdr:colOff>
      <xdr:row>34</xdr:row>
      <xdr:rowOff>0</xdr:rowOff>
    </xdr:to>
    <xdr:graphicFrame macro="">
      <xdr:nvGraphicFramePr>
        <xdr:cNvPr id="3" name="Chart 1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34</xdr:row>
      <xdr:rowOff>95250</xdr:rowOff>
    </xdr:from>
    <xdr:to>
      <xdr:col>7</xdr:col>
      <xdr:colOff>295275</xdr:colOff>
      <xdr:row>49</xdr:row>
      <xdr:rowOff>114300</xdr:rowOff>
    </xdr:to>
    <xdr:graphicFrame macro="">
      <xdr:nvGraphicFramePr>
        <xdr:cNvPr id="4" name="Chart 1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50</xdr:row>
      <xdr:rowOff>9525</xdr:rowOff>
    </xdr:from>
    <xdr:to>
      <xdr:col>7</xdr:col>
      <xdr:colOff>285750</xdr:colOff>
      <xdr:row>66</xdr:row>
      <xdr:rowOff>47625</xdr:rowOff>
    </xdr:to>
    <xdr:graphicFrame macro="">
      <xdr:nvGraphicFramePr>
        <xdr:cNvPr id="5" name="Chart 1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57150</xdr:rowOff>
    </xdr:from>
    <xdr:to>
      <xdr:col>6</xdr:col>
      <xdr:colOff>447675</xdr:colOff>
      <xdr:row>16</xdr:row>
      <xdr:rowOff>19050</xdr:rowOff>
    </xdr:to>
    <xdr:graphicFrame macro="">
      <xdr:nvGraphicFramePr>
        <xdr:cNvPr id="2" name="Chart 1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16</xdr:row>
      <xdr:rowOff>95251</xdr:rowOff>
    </xdr:from>
    <xdr:to>
      <xdr:col>6</xdr:col>
      <xdr:colOff>447675</xdr:colOff>
      <xdr:row>32</xdr:row>
      <xdr:rowOff>133351</xdr:rowOff>
    </xdr:to>
    <xdr:graphicFrame macro="">
      <xdr:nvGraphicFramePr>
        <xdr:cNvPr id="3" name="Chart 13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33</xdr:row>
      <xdr:rowOff>9525</xdr:rowOff>
    </xdr:from>
    <xdr:to>
      <xdr:col>6</xdr:col>
      <xdr:colOff>476250</xdr:colOff>
      <xdr:row>47</xdr:row>
      <xdr:rowOff>114300</xdr:rowOff>
    </xdr:to>
    <xdr:graphicFrame macro="">
      <xdr:nvGraphicFramePr>
        <xdr:cNvPr id="4" name="Chart 14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28575</xdr:colOff>
      <xdr:row>48</xdr:row>
      <xdr:rowOff>47625</xdr:rowOff>
    </xdr:from>
    <xdr:to>
      <xdr:col>6</xdr:col>
      <xdr:colOff>466725</xdr:colOff>
      <xdr:row>65</xdr:row>
      <xdr:rowOff>0</xdr:rowOff>
    </xdr:to>
    <xdr:graphicFrame macro="">
      <xdr:nvGraphicFramePr>
        <xdr:cNvPr id="5" name="Chart 15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3</xdr:row>
      <xdr:rowOff>9525</xdr:rowOff>
    </xdr:from>
    <xdr:to>
      <xdr:col>7</xdr:col>
      <xdr:colOff>333375</xdr:colOff>
      <xdr:row>18</xdr:row>
      <xdr:rowOff>123825</xdr:rowOff>
    </xdr:to>
    <xdr:graphicFrame macro="">
      <xdr:nvGraphicFramePr>
        <xdr:cNvPr id="2" name="Chart 10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22</xdr:row>
      <xdr:rowOff>0</xdr:rowOff>
    </xdr:from>
    <xdr:to>
      <xdr:col>7</xdr:col>
      <xdr:colOff>314325</xdr:colOff>
      <xdr:row>38</xdr:row>
      <xdr:rowOff>0</xdr:rowOff>
    </xdr:to>
    <xdr:graphicFrame macro="">
      <xdr:nvGraphicFramePr>
        <xdr:cNvPr id="3" name="Chart 1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5"/>
  <sheetViews>
    <sheetView showGridLines="0" tabSelected="1" zoomScale="80" zoomScaleNormal="80" workbookViewId="0">
      <pane xSplit="1" ySplit="7" topLeftCell="B8" activePane="bottomRight" state="frozen"/>
      <selection activeCell="B16" sqref="B16"/>
      <selection pane="topRight" activeCell="B16" sqref="B16"/>
      <selection pane="bottomLeft" activeCell="B16" sqref="B16"/>
      <selection pane="bottomRight" activeCell="B1" sqref="B1:J1"/>
    </sheetView>
  </sheetViews>
  <sheetFormatPr defaultColWidth="9.1796875" defaultRowHeight="12.5" x14ac:dyDescent="0.25"/>
  <cols>
    <col min="1" max="1" width="52.26953125" style="1" customWidth="1"/>
    <col min="2" max="2" width="17.81640625" style="1" customWidth="1"/>
    <col min="3" max="3" width="17" style="1" bestFit="1" customWidth="1"/>
    <col min="4" max="4" width="10.54296875" style="1" bestFit="1" customWidth="1"/>
    <col min="5" max="5" width="13.54296875" style="1" bestFit="1" customWidth="1"/>
    <col min="6" max="7" width="18.81640625" style="1" bestFit="1" customWidth="1"/>
    <col min="8" max="8" width="10.26953125" style="1" bestFit="1" customWidth="1"/>
    <col min="9" max="9" width="13.54296875" style="1" bestFit="1" customWidth="1"/>
    <col min="10" max="11" width="18.7265625" style="1" bestFit="1" customWidth="1"/>
    <col min="12" max="13" width="9.453125" style="1" bestFit="1" customWidth="1"/>
    <col min="14" max="16384" width="9.1796875" style="1"/>
  </cols>
  <sheetData>
    <row r="1" spans="1:13" ht="25" x14ac:dyDescent="0.5">
      <c r="B1" s="125" t="s">
        <v>116</v>
      </c>
      <c r="C1" s="125"/>
      <c r="D1" s="125"/>
      <c r="E1" s="125"/>
      <c r="F1" s="125"/>
      <c r="G1" s="125"/>
      <c r="H1" s="125"/>
      <c r="I1" s="125"/>
      <c r="J1" s="125"/>
      <c r="K1" s="52"/>
      <c r="L1" s="52"/>
      <c r="M1" s="52"/>
    </row>
    <row r="5" spans="1:13" ht="25" x14ac:dyDescent="0.25">
      <c r="A5" s="122" t="s">
        <v>117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4"/>
    </row>
    <row r="6" spans="1:13" ht="18" x14ac:dyDescent="0.25">
      <c r="A6" s="2"/>
      <c r="B6" s="121" t="s">
        <v>118</v>
      </c>
      <c r="C6" s="121"/>
      <c r="D6" s="121"/>
      <c r="E6" s="121"/>
      <c r="F6" s="121" t="s">
        <v>119</v>
      </c>
      <c r="G6" s="121"/>
      <c r="H6" s="121"/>
      <c r="I6" s="121"/>
      <c r="J6" s="121" t="s">
        <v>100</v>
      </c>
      <c r="K6" s="121"/>
      <c r="L6" s="121"/>
      <c r="M6" s="121"/>
    </row>
    <row r="7" spans="1:13" ht="29" x14ac:dyDescent="0.4">
      <c r="A7" s="3" t="s">
        <v>1</v>
      </c>
      <c r="B7" s="4">
        <v>2025</v>
      </c>
      <c r="C7" s="5">
        <v>2026</v>
      </c>
      <c r="D7" s="6" t="s">
        <v>112</v>
      </c>
      <c r="E7" s="6" t="s">
        <v>113</v>
      </c>
      <c r="F7" s="4">
        <v>2025</v>
      </c>
      <c r="G7" s="5">
        <v>2026</v>
      </c>
      <c r="H7" s="6" t="s">
        <v>112</v>
      </c>
      <c r="I7" s="6" t="s">
        <v>113</v>
      </c>
      <c r="J7" s="4" t="s">
        <v>120</v>
      </c>
      <c r="K7" s="4" t="s">
        <v>121</v>
      </c>
      <c r="L7" s="6" t="s">
        <v>112</v>
      </c>
      <c r="M7" s="6" t="s">
        <v>113</v>
      </c>
    </row>
    <row r="8" spans="1:13" ht="16.5" x14ac:dyDescent="0.35">
      <c r="A8" s="68" t="s">
        <v>2</v>
      </c>
      <c r="B8" s="7">
        <f>B9+B18+B20</f>
        <v>2542841.5558799999</v>
      </c>
      <c r="C8" s="7">
        <f>C9+C18+C20</f>
        <v>3167694.3897799999</v>
      </c>
      <c r="D8" s="9">
        <f t="shared" ref="D8:D43" si="0">(C8-B8)/B8*100</f>
        <v>24.573014879952183</v>
      </c>
      <c r="E8" s="9">
        <f>C8/C$43*100</f>
        <v>14.52770598014996</v>
      </c>
      <c r="F8" s="7">
        <f>F9+F18+F20</f>
        <v>17482073.120550003</v>
      </c>
      <c r="G8" s="7">
        <f>G9+G18+G20</f>
        <v>18011514.734639999</v>
      </c>
      <c r="H8" s="9">
        <f t="shared" ref="H8:H43" si="1">(G8-F8)/F8*100</f>
        <v>3.0284830090754071</v>
      </c>
      <c r="I8" s="9">
        <f>G8/G$43*100</f>
        <v>15.130066984249641</v>
      </c>
      <c r="J8" s="7">
        <f>J9+J18+J20</f>
        <v>36236376.511980005</v>
      </c>
      <c r="K8" s="7">
        <f>K9+K18+K20</f>
        <v>36898324.859579988</v>
      </c>
      <c r="L8" s="9">
        <f t="shared" ref="L8:L43" si="2">(K8-J8)/J8*100</f>
        <v>1.8267509373657664</v>
      </c>
      <c r="M8" s="9">
        <f>K8/K$43*100</f>
        <v>15.215091336715187</v>
      </c>
    </row>
    <row r="9" spans="1:13" ht="15.5" x14ac:dyDescent="0.35">
      <c r="A9" s="8" t="s">
        <v>3</v>
      </c>
      <c r="B9" s="7">
        <f>B10+B11+B12+B13+B14+B15+B16+B17</f>
        <v>1641545.4769799998</v>
      </c>
      <c r="C9" s="7">
        <f>C10+C11+C12+C13+C14+C15+C16+C17</f>
        <v>2140964.0576599999</v>
      </c>
      <c r="D9" s="9">
        <f t="shared" si="0"/>
        <v>30.423682297172505</v>
      </c>
      <c r="E9" s="9">
        <f>C9/C$43*100</f>
        <v>9.8189069135275595</v>
      </c>
      <c r="F9" s="7">
        <f>F10+F11+F12+F13+F14+F15+F16+F17</f>
        <v>11864610.810370002</v>
      </c>
      <c r="G9" s="7">
        <f>G10+G11+G12+G13+G14+G15+G16+G17</f>
        <v>12361180.87995</v>
      </c>
      <c r="H9" s="9">
        <f t="shared" si="1"/>
        <v>4.1853043265943617</v>
      </c>
      <c r="I9" s="9">
        <f>G9/G$43*100</f>
        <v>10.383662755380554</v>
      </c>
      <c r="J9" s="7">
        <f>J10+J11+J12+J13+J14+J15+J16+J17</f>
        <v>24503799.208920002</v>
      </c>
      <c r="K9" s="7">
        <f>K10+K11+K12+K13+K14+K15+K16+K17</f>
        <v>24836732.713139992</v>
      </c>
      <c r="L9" s="9">
        <f t="shared" si="2"/>
        <v>1.3587015686073449</v>
      </c>
      <c r="M9" s="9">
        <f>K9/K$43*100</f>
        <v>10.24147188725002</v>
      </c>
    </row>
    <row r="10" spans="1:13" ht="14" x14ac:dyDescent="0.3">
      <c r="A10" s="10" t="s">
        <v>122</v>
      </c>
      <c r="B10" s="11">
        <v>862663.89791000006</v>
      </c>
      <c r="C10" s="11">
        <v>1015246.20897</v>
      </c>
      <c r="D10" s="12">
        <f t="shared" si="0"/>
        <v>17.687341666860686</v>
      </c>
      <c r="E10" s="12">
        <f>C10/C$43*100</f>
        <v>4.6561304868814686</v>
      </c>
      <c r="F10" s="11">
        <v>6069675.6812000005</v>
      </c>
      <c r="G10" s="11">
        <v>5847278.4410699997</v>
      </c>
      <c r="H10" s="12">
        <f t="shared" si="1"/>
        <v>-3.6640712257303325</v>
      </c>
      <c r="I10" s="12">
        <f>G10/G$43*100</f>
        <v>4.9118419962093309</v>
      </c>
      <c r="J10" s="11">
        <v>12135649.511840001</v>
      </c>
      <c r="K10" s="11">
        <v>12137878.24934</v>
      </c>
      <c r="L10" s="12">
        <f t="shared" si="2"/>
        <v>1.8365209854029167E-2</v>
      </c>
      <c r="M10" s="12">
        <f>K10/K$43*100</f>
        <v>5.0050761626835261</v>
      </c>
    </row>
    <row r="11" spans="1:13" ht="14" x14ac:dyDescent="0.3">
      <c r="A11" s="10" t="s">
        <v>123</v>
      </c>
      <c r="B11" s="11">
        <v>202611.67701000001</v>
      </c>
      <c r="C11" s="11">
        <v>398455.33708999999</v>
      </c>
      <c r="D11" s="12">
        <f t="shared" si="0"/>
        <v>96.659611612776885</v>
      </c>
      <c r="E11" s="12">
        <f>C11/C$43*100</f>
        <v>1.8273991336225746</v>
      </c>
      <c r="F11" s="11">
        <v>1690888.54229</v>
      </c>
      <c r="G11" s="11">
        <v>2354160.0096700001</v>
      </c>
      <c r="H11" s="12">
        <f t="shared" si="1"/>
        <v>39.226208634764291</v>
      </c>
      <c r="I11" s="12">
        <f>G11/G$43*100</f>
        <v>1.977545984483287</v>
      </c>
      <c r="J11" s="11">
        <v>3375054.1140200002</v>
      </c>
      <c r="K11" s="11">
        <v>4366573.0228899997</v>
      </c>
      <c r="L11" s="12">
        <f t="shared" si="2"/>
        <v>29.377867002227386</v>
      </c>
      <c r="M11" s="12">
        <f>K11/K$43*100</f>
        <v>1.8005643243844578</v>
      </c>
    </row>
    <row r="12" spans="1:13" ht="14" x14ac:dyDescent="0.3">
      <c r="A12" s="10" t="s">
        <v>124</v>
      </c>
      <c r="B12" s="11">
        <v>186531.79668999999</v>
      </c>
      <c r="C12" s="11">
        <v>203094.84598000001</v>
      </c>
      <c r="D12" s="12">
        <f t="shared" si="0"/>
        <v>8.8794776997330942</v>
      </c>
      <c r="E12" s="12">
        <f>C12/C$43*100</f>
        <v>0.93143524766800423</v>
      </c>
      <c r="F12" s="11">
        <v>1236570.92824</v>
      </c>
      <c r="G12" s="11">
        <v>1181475.3516599999</v>
      </c>
      <c r="H12" s="12">
        <f t="shared" si="1"/>
        <v>-4.4555128478086683</v>
      </c>
      <c r="I12" s="12">
        <f>G12/G$43*100</f>
        <v>0.99246517987055838</v>
      </c>
      <c r="J12" s="11">
        <v>2674595.89304</v>
      </c>
      <c r="K12" s="11">
        <v>2530282.91548</v>
      </c>
      <c r="L12" s="12">
        <f t="shared" si="2"/>
        <v>-5.3956927824326746</v>
      </c>
      <c r="M12" s="12">
        <f>K12/K$43*100</f>
        <v>1.0433667602328227</v>
      </c>
    </row>
    <row r="13" spans="1:13" ht="14" x14ac:dyDescent="0.3">
      <c r="A13" s="10" t="s">
        <v>125</v>
      </c>
      <c r="B13" s="11">
        <v>104641.84478</v>
      </c>
      <c r="C13" s="11">
        <v>114862.00921</v>
      </c>
      <c r="D13" s="12">
        <f t="shared" si="0"/>
        <v>9.7668045240285792</v>
      </c>
      <c r="E13" s="12">
        <f>C13/C$43*100</f>
        <v>0.52678108831327275</v>
      </c>
      <c r="F13" s="11">
        <v>847180.48497999995</v>
      </c>
      <c r="G13" s="11">
        <v>752156.21440000006</v>
      </c>
      <c r="H13" s="12">
        <f t="shared" si="1"/>
        <v>-11.216532045381475</v>
      </c>
      <c r="I13" s="12">
        <f>G13/G$43*100</f>
        <v>0.63182769878899325</v>
      </c>
      <c r="J13" s="11">
        <v>1869354.6317199999</v>
      </c>
      <c r="K13" s="11">
        <v>1640110.11717</v>
      </c>
      <c r="L13" s="12">
        <f t="shared" si="2"/>
        <v>-12.263297218199378</v>
      </c>
      <c r="M13" s="12">
        <f>K13/K$43*100</f>
        <v>0.67630238852247593</v>
      </c>
    </row>
    <row r="14" spans="1:13" ht="14" x14ac:dyDescent="0.3">
      <c r="A14" s="10" t="s">
        <v>126</v>
      </c>
      <c r="B14" s="11">
        <v>139627.1686</v>
      </c>
      <c r="C14" s="11">
        <v>242937.98772</v>
      </c>
      <c r="D14" s="12">
        <f t="shared" si="0"/>
        <v>73.990484914839129</v>
      </c>
      <c r="E14" s="12">
        <f>C14/C$43*100</f>
        <v>1.1141641909624238</v>
      </c>
      <c r="F14" s="11">
        <v>1170266.3299100001</v>
      </c>
      <c r="G14" s="11">
        <v>1437457.5851100001</v>
      </c>
      <c r="H14" s="12">
        <f t="shared" si="1"/>
        <v>22.831662192703476</v>
      </c>
      <c r="I14" s="12">
        <f>G14/G$43*100</f>
        <v>1.2074958641820599</v>
      </c>
      <c r="J14" s="11">
        <v>2635264.8250199999</v>
      </c>
      <c r="K14" s="11">
        <v>2507987.2291700002</v>
      </c>
      <c r="L14" s="12">
        <f t="shared" si="2"/>
        <v>-4.8297838851559725</v>
      </c>
      <c r="M14" s="12">
        <f>K14/K$43*100</f>
        <v>1.0341730934495101</v>
      </c>
    </row>
    <row r="15" spans="1:13" ht="14" x14ac:dyDescent="0.3">
      <c r="A15" s="10" t="s">
        <v>127</v>
      </c>
      <c r="B15" s="11">
        <v>38066.880599999997</v>
      </c>
      <c r="C15" s="11">
        <v>30888.960609999998</v>
      </c>
      <c r="D15" s="12">
        <f t="shared" si="0"/>
        <v>-18.8560761398453</v>
      </c>
      <c r="E15" s="12">
        <f>C15/C$43*100</f>
        <v>0.14166320438685989</v>
      </c>
      <c r="F15" s="11">
        <v>266176.59129999997</v>
      </c>
      <c r="G15" s="11">
        <v>187650.41529999999</v>
      </c>
      <c r="H15" s="12">
        <f t="shared" si="1"/>
        <v>-29.501533405503487</v>
      </c>
      <c r="I15" s="12">
        <f>G15/G$43*100</f>
        <v>0.1576304600107255</v>
      </c>
      <c r="J15" s="11">
        <v>645512.42460999999</v>
      </c>
      <c r="K15" s="11">
        <v>417265.39649999997</v>
      </c>
      <c r="L15" s="12">
        <f t="shared" si="2"/>
        <v>-35.359044908841263</v>
      </c>
      <c r="M15" s="12">
        <f>K15/K$43*100</f>
        <v>0.17206014483201784</v>
      </c>
    </row>
    <row r="16" spans="1:13" ht="14" x14ac:dyDescent="0.3">
      <c r="A16" s="10" t="s">
        <v>128</v>
      </c>
      <c r="B16" s="11">
        <v>99311.338570000007</v>
      </c>
      <c r="C16" s="11">
        <v>125938.37767</v>
      </c>
      <c r="D16" s="12">
        <f t="shared" si="0"/>
        <v>26.81168080443485</v>
      </c>
      <c r="E16" s="12">
        <f>C16/C$43*100</f>
        <v>0.57757962015202824</v>
      </c>
      <c r="F16" s="11">
        <v>490953.39361000003</v>
      </c>
      <c r="G16" s="11">
        <v>507502.00806999998</v>
      </c>
      <c r="H16" s="12">
        <f t="shared" si="1"/>
        <v>3.3707098627666721</v>
      </c>
      <c r="I16" s="12">
        <f>G16/G$43*100</f>
        <v>0.4263128054395573</v>
      </c>
      <c r="J16" s="11">
        <v>1020777.9272</v>
      </c>
      <c r="K16" s="11">
        <v>1076163.33121</v>
      </c>
      <c r="L16" s="12">
        <f t="shared" si="2"/>
        <v>5.4258034518754172</v>
      </c>
      <c r="M16" s="12">
        <f>K16/K$43*100</f>
        <v>0.44375790608100274</v>
      </c>
    </row>
    <row r="17" spans="1:13" ht="14" x14ac:dyDescent="0.3">
      <c r="A17" s="10" t="s">
        <v>129</v>
      </c>
      <c r="B17" s="11">
        <v>8090.8728199999996</v>
      </c>
      <c r="C17" s="11">
        <v>9540.3304100000005</v>
      </c>
      <c r="D17" s="12">
        <f t="shared" si="0"/>
        <v>17.914724681088252</v>
      </c>
      <c r="E17" s="12">
        <f>C17/C$43*100</f>
        <v>4.3753941540929209E-2</v>
      </c>
      <c r="F17" s="11">
        <v>92898.858840000001</v>
      </c>
      <c r="G17" s="11">
        <v>93500.854670000001</v>
      </c>
      <c r="H17" s="12">
        <f t="shared" si="1"/>
        <v>0.6480120827283995</v>
      </c>
      <c r="I17" s="12">
        <f>G17/G$43*100</f>
        <v>7.8542766396041616E-2</v>
      </c>
      <c r="J17" s="11">
        <v>147589.88146999999</v>
      </c>
      <c r="K17" s="11">
        <v>160472.45138000001</v>
      </c>
      <c r="L17" s="12">
        <f t="shared" si="2"/>
        <v>8.7286267741997001</v>
      </c>
      <c r="M17" s="12">
        <f>K17/K$43*100</f>
        <v>6.6171107064210505E-2</v>
      </c>
    </row>
    <row r="18" spans="1:13" ht="15.5" x14ac:dyDescent="0.35">
      <c r="A18" s="8" t="s">
        <v>12</v>
      </c>
      <c r="B18" s="7">
        <f>B19</f>
        <v>313835.32322000002</v>
      </c>
      <c r="C18" s="7">
        <f>C19</f>
        <v>332315.27129</v>
      </c>
      <c r="D18" s="9">
        <f t="shared" si="0"/>
        <v>5.8884219533967039</v>
      </c>
      <c r="E18" s="9">
        <f>C18/C$43*100</f>
        <v>1.5240670216138448</v>
      </c>
      <c r="F18" s="7">
        <f>F19</f>
        <v>1801450.05232</v>
      </c>
      <c r="G18" s="7">
        <f>G19</f>
        <v>1904287.48373</v>
      </c>
      <c r="H18" s="9">
        <f t="shared" si="1"/>
        <v>5.7085918800557707</v>
      </c>
      <c r="I18" s="9">
        <f>G18/G$43*100</f>
        <v>1.5996432066144588</v>
      </c>
      <c r="J18" s="7">
        <f>J19</f>
        <v>3817879.4250599998</v>
      </c>
      <c r="K18" s="7">
        <f>K19</f>
        <v>4147044.37329</v>
      </c>
      <c r="L18" s="9">
        <f t="shared" si="2"/>
        <v>8.6216695600549826</v>
      </c>
      <c r="M18" s="9">
        <f>K18/K$43*100</f>
        <v>1.7100412866205217</v>
      </c>
    </row>
    <row r="19" spans="1:13" ht="14" x14ac:dyDescent="0.3">
      <c r="A19" s="10" t="s">
        <v>130</v>
      </c>
      <c r="B19" s="11">
        <v>313835.32322000002</v>
      </c>
      <c r="C19" s="11">
        <v>332315.27129</v>
      </c>
      <c r="D19" s="12">
        <f t="shared" si="0"/>
        <v>5.8884219533967039</v>
      </c>
      <c r="E19" s="12">
        <f>C19/C$43*100</f>
        <v>1.5240670216138448</v>
      </c>
      <c r="F19" s="11">
        <v>1801450.05232</v>
      </c>
      <c r="G19" s="11">
        <v>1904287.48373</v>
      </c>
      <c r="H19" s="12">
        <f t="shared" si="1"/>
        <v>5.7085918800557707</v>
      </c>
      <c r="I19" s="12">
        <f>G19/G$43*100</f>
        <v>1.5996432066144588</v>
      </c>
      <c r="J19" s="11">
        <v>3817879.4250599998</v>
      </c>
      <c r="K19" s="11">
        <v>4147044.37329</v>
      </c>
      <c r="L19" s="12">
        <f t="shared" si="2"/>
        <v>8.6216695600549826</v>
      </c>
      <c r="M19" s="12">
        <f>K19/K$43*100</f>
        <v>1.7100412866205217</v>
      </c>
    </row>
    <row r="20" spans="1:13" ht="15.5" x14ac:dyDescent="0.35">
      <c r="A20" s="8" t="s">
        <v>106</v>
      </c>
      <c r="B20" s="7">
        <f>B21</f>
        <v>587460.75567999994</v>
      </c>
      <c r="C20" s="7">
        <f>C21</f>
        <v>694415.06082999997</v>
      </c>
      <c r="D20" s="9">
        <f t="shared" si="0"/>
        <v>18.206204264010427</v>
      </c>
      <c r="E20" s="9">
        <f>C20/C$43*100</f>
        <v>3.1847320450085563</v>
      </c>
      <c r="F20" s="7">
        <f>F21</f>
        <v>3816012.2578599998</v>
      </c>
      <c r="G20" s="7">
        <f>G21</f>
        <v>3746046.37096</v>
      </c>
      <c r="H20" s="9">
        <f t="shared" si="1"/>
        <v>-1.8334817126409422</v>
      </c>
      <c r="I20" s="9">
        <f>G20/G$43*100</f>
        <v>3.1467610222546294</v>
      </c>
      <c r="J20" s="7">
        <f>J21</f>
        <v>7914697.8779999996</v>
      </c>
      <c r="K20" s="7">
        <f>K21</f>
        <v>7914547.7731499998</v>
      </c>
      <c r="L20" s="9">
        <f t="shared" si="2"/>
        <v>-1.8965329102075743E-3</v>
      </c>
      <c r="M20" s="9">
        <f>K20/K$43*100</f>
        <v>3.263578162844647</v>
      </c>
    </row>
    <row r="21" spans="1:13" ht="14" x14ac:dyDescent="0.3">
      <c r="A21" s="10" t="s">
        <v>131</v>
      </c>
      <c r="B21" s="11">
        <v>587460.75567999994</v>
      </c>
      <c r="C21" s="11">
        <v>694415.06082999997</v>
      </c>
      <c r="D21" s="12">
        <f t="shared" si="0"/>
        <v>18.206204264010427</v>
      </c>
      <c r="E21" s="12">
        <f>C21/C$43*100</f>
        <v>3.1847320450085563</v>
      </c>
      <c r="F21" s="11">
        <v>3816012.2578599998</v>
      </c>
      <c r="G21" s="11">
        <v>3746046.37096</v>
      </c>
      <c r="H21" s="12">
        <f t="shared" si="1"/>
        <v>-1.8334817126409422</v>
      </c>
      <c r="I21" s="12">
        <f>G21/G$43*100</f>
        <v>3.1467610222546294</v>
      </c>
      <c r="J21" s="11">
        <v>7914697.8779999996</v>
      </c>
      <c r="K21" s="11">
        <v>7914547.7731499998</v>
      </c>
      <c r="L21" s="12">
        <f t="shared" si="2"/>
        <v>-1.8965329102075743E-3</v>
      </c>
      <c r="M21" s="12">
        <f>K21/K$43*100</f>
        <v>3.263578162844647</v>
      </c>
    </row>
    <row r="22" spans="1:13" ht="16.5" x14ac:dyDescent="0.35">
      <c r="A22" s="68" t="s">
        <v>14</v>
      </c>
      <c r="B22" s="7">
        <f>B23+B27+B29</f>
        <v>14591640.379479997</v>
      </c>
      <c r="C22" s="7">
        <f>C23+C27+C29</f>
        <v>17944251.48443</v>
      </c>
      <c r="D22" s="9">
        <f t="shared" si="0"/>
        <v>22.976245423816295</v>
      </c>
      <c r="E22" s="9">
        <f>C22/C$43*100</f>
        <v>82.296073270431151</v>
      </c>
      <c r="F22" s="7">
        <f>F23+F27+F29</f>
        <v>93409740.341069996</v>
      </c>
      <c r="G22" s="7">
        <f>G23+G27+G29</f>
        <v>97599175.024489999</v>
      </c>
      <c r="H22" s="9">
        <f t="shared" si="1"/>
        <v>4.4850083814846116</v>
      </c>
      <c r="I22" s="9">
        <f>G22/G$43*100</f>
        <v>81.985445282292815</v>
      </c>
      <c r="J22" s="7">
        <f>J23+J27+J29</f>
        <v>188767022.64912999</v>
      </c>
      <c r="K22" s="7">
        <f>K23+K27+K29</f>
        <v>198831908.07811001</v>
      </c>
      <c r="L22" s="9">
        <f t="shared" si="2"/>
        <v>5.3319087665476879</v>
      </c>
      <c r="M22" s="9">
        <f>K22/K$43*100</f>
        <v>81.988698770869846</v>
      </c>
    </row>
    <row r="23" spans="1:13" ht="15.5" x14ac:dyDescent="0.35">
      <c r="A23" s="8" t="s">
        <v>15</v>
      </c>
      <c r="B23" s="7">
        <f>B24+B25+B26</f>
        <v>946896.39176999987</v>
      </c>
      <c r="C23" s="7">
        <f>C24+C25+C26</f>
        <v>1156575.00869</v>
      </c>
      <c r="D23" s="9">
        <f>(C23-B23)/B23*100</f>
        <v>22.143776102901327</v>
      </c>
      <c r="E23" s="9">
        <f>C23/C$43*100</f>
        <v>5.3042937868146591</v>
      </c>
      <c r="F23" s="7">
        <f>F24+F25+F26</f>
        <v>6737730.6866200007</v>
      </c>
      <c r="G23" s="7">
        <f>G24+G25+G26</f>
        <v>6648890.6932299994</v>
      </c>
      <c r="H23" s="9">
        <f t="shared" si="1"/>
        <v>-1.3185447374206072</v>
      </c>
      <c r="I23" s="9">
        <f>G23/G$43*100</f>
        <v>5.5852138502294935</v>
      </c>
      <c r="J23" s="7">
        <f>J24+J25+J26</f>
        <v>13882023.762489999</v>
      </c>
      <c r="K23" s="7">
        <f>K24+K25+K26</f>
        <v>13597640.30335</v>
      </c>
      <c r="L23" s="9">
        <f t="shared" si="2"/>
        <v>-2.0485734933577837</v>
      </c>
      <c r="M23" s="9">
        <f>K23/K$43*100</f>
        <v>5.6070116994906005</v>
      </c>
    </row>
    <row r="24" spans="1:13" ht="14" x14ac:dyDescent="0.3">
      <c r="A24" s="10" t="s">
        <v>132</v>
      </c>
      <c r="B24" s="11">
        <v>691163.43866999994</v>
      </c>
      <c r="C24" s="11">
        <v>841996.28026000003</v>
      </c>
      <c r="D24" s="12">
        <f t="shared" si="0"/>
        <v>21.823035356188178</v>
      </c>
      <c r="E24" s="12">
        <f>C24/C$43*100</f>
        <v>3.861570243475025</v>
      </c>
      <c r="F24" s="11">
        <v>4732142.2920700004</v>
      </c>
      <c r="G24" s="11">
        <v>4708716.7167400001</v>
      </c>
      <c r="H24" s="12">
        <f t="shared" si="1"/>
        <v>-0.49503108495398235</v>
      </c>
      <c r="I24" s="12">
        <f>G24/G$43*100</f>
        <v>3.9554252034736601</v>
      </c>
      <c r="J24" s="11">
        <v>9606249.8245299999</v>
      </c>
      <c r="K24" s="11">
        <v>9381317.0900500007</v>
      </c>
      <c r="L24" s="12">
        <f t="shared" si="2"/>
        <v>-2.3415249300057046</v>
      </c>
      <c r="M24" s="12">
        <f>K24/K$43*100</f>
        <v>3.8684031572435633</v>
      </c>
    </row>
    <row r="25" spans="1:13" ht="14" x14ac:dyDescent="0.3">
      <c r="A25" s="10" t="s">
        <v>133</v>
      </c>
      <c r="B25" s="11">
        <v>90353.700200000007</v>
      </c>
      <c r="C25" s="11">
        <v>109544.69736000001</v>
      </c>
      <c r="D25" s="12">
        <f t="shared" si="0"/>
        <v>21.239857490639878</v>
      </c>
      <c r="E25" s="12">
        <f>C25/C$43*100</f>
        <v>0.50239478911383129</v>
      </c>
      <c r="F25" s="11">
        <v>716108.78903999995</v>
      </c>
      <c r="G25" s="11">
        <v>682225.15749999997</v>
      </c>
      <c r="H25" s="12">
        <f t="shared" si="1"/>
        <v>-4.7316318495997853</v>
      </c>
      <c r="I25" s="12">
        <f>G25/G$43*100</f>
        <v>0.57308407890112811</v>
      </c>
      <c r="J25" s="11">
        <v>1493432.8516800001</v>
      </c>
      <c r="K25" s="11">
        <v>1410523.0696099999</v>
      </c>
      <c r="L25" s="12">
        <f t="shared" si="2"/>
        <v>-5.551624365081623</v>
      </c>
      <c r="M25" s="12">
        <f>K25/K$43*100</f>
        <v>0.58163175207364459</v>
      </c>
    </row>
    <row r="26" spans="1:13" ht="14" x14ac:dyDescent="0.3">
      <c r="A26" s="10" t="s">
        <v>134</v>
      </c>
      <c r="B26" s="11">
        <v>165379.25289999999</v>
      </c>
      <c r="C26" s="11">
        <v>205034.03107</v>
      </c>
      <c r="D26" s="12">
        <f t="shared" si="0"/>
        <v>23.978085203939152</v>
      </c>
      <c r="E26" s="12">
        <f>C26/C$43*100</f>
        <v>0.94032875422580287</v>
      </c>
      <c r="F26" s="11">
        <v>1289479.6055099999</v>
      </c>
      <c r="G26" s="11">
        <v>1257948.8189900001</v>
      </c>
      <c r="H26" s="12">
        <f t="shared" si="1"/>
        <v>-2.4452334403171241</v>
      </c>
      <c r="I26" s="12">
        <f>G26/G$43*100</f>
        <v>1.056704567854706</v>
      </c>
      <c r="J26" s="11">
        <v>2782341.0862799999</v>
      </c>
      <c r="K26" s="11">
        <v>2805800.1436899998</v>
      </c>
      <c r="L26" s="12">
        <f t="shared" si="2"/>
        <v>0.84314096232409574</v>
      </c>
      <c r="M26" s="12">
        <f>K26/K$43*100</f>
        <v>1.1569767901733923</v>
      </c>
    </row>
    <row r="27" spans="1:13" ht="15.5" x14ac:dyDescent="0.35">
      <c r="A27" s="8" t="s">
        <v>19</v>
      </c>
      <c r="B27" s="7">
        <f>B28</f>
        <v>2594537.2447899999</v>
      </c>
      <c r="C27" s="7">
        <f>C28</f>
        <v>3290281.4181599999</v>
      </c>
      <c r="D27" s="9">
        <f t="shared" si="0"/>
        <v>26.815732738741744</v>
      </c>
      <c r="E27" s="9">
        <f>C27/C$43*100</f>
        <v>15.08991561471279</v>
      </c>
      <c r="F27" s="7">
        <f>F28</f>
        <v>15753742.086929999</v>
      </c>
      <c r="G27" s="7">
        <f>G28</f>
        <v>17101150.709559999</v>
      </c>
      <c r="H27" s="9">
        <f t="shared" si="1"/>
        <v>8.5529432638602731</v>
      </c>
      <c r="I27" s="9">
        <f>G27/G$43*100</f>
        <v>14.365341258377102</v>
      </c>
      <c r="J27" s="7">
        <f>J28</f>
        <v>30697774.870889999</v>
      </c>
      <c r="K27" s="7">
        <f>K28</f>
        <v>33211747.218880001</v>
      </c>
      <c r="L27" s="9">
        <f t="shared" si="2"/>
        <v>8.1894285776847795</v>
      </c>
      <c r="M27" s="9">
        <f>K27/K$43*100</f>
        <v>13.694924344403091</v>
      </c>
    </row>
    <row r="28" spans="1:13" ht="14" x14ac:dyDescent="0.3">
      <c r="A28" s="10" t="s">
        <v>135</v>
      </c>
      <c r="B28" s="11">
        <v>2594537.2447899999</v>
      </c>
      <c r="C28" s="11">
        <v>3290281.4181599999</v>
      </c>
      <c r="D28" s="12">
        <f t="shared" si="0"/>
        <v>26.815732738741744</v>
      </c>
      <c r="E28" s="12">
        <f>C28/C$43*100</f>
        <v>15.08991561471279</v>
      </c>
      <c r="F28" s="11">
        <v>15753742.086929999</v>
      </c>
      <c r="G28" s="11">
        <v>17101150.709559999</v>
      </c>
      <c r="H28" s="12">
        <f t="shared" si="1"/>
        <v>8.5529432638602731</v>
      </c>
      <c r="I28" s="12">
        <f>G28/G$43*100</f>
        <v>14.365341258377102</v>
      </c>
      <c r="J28" s="11">
        <v>30697774.870889999</v>
      </c>
      <c r="K28" s="11">
        <v>33211747.218880001</v>
      </c>
      <c r="L28" s="12">
        <f t="shared" si="2"/>
        <v>8.1894285776847795</v>
      </c>
      <c r="M28" s="12">
        <f>K28/K$43*100</f>
        <v>13.694924344403091</v>
      </c>
    </row>
    <row r="29" spans="1:13" ht="15.5" x14ac:dyDescent="0.35">
      <c r="A29" s="8" t="s">
        <v>21</v>
      </c>
      <c r="B29" s="7">
        <f>B30+B31+B32+B33+B34+B35+B36+B37+B38+B39+B40</f>
        <v>11050206.742919998</v>
      </c>
      <c r="C29" s="7">
        <f>C30+C31+C32+C33+C34+C35+C36+C37+C38+C39+C40</f>
        <v>13497395.057579998</v>
      </c>
      <c r="D29" s="9">
        <f t="shared" si="0"/>
        <v>22.146086237055638</v>
      </c>
      <c r="E29" s="9">
        <f>C29/C$43*100</f>
        <v>61.901863868903682</v>
      </c>
      <c r="F29" s="7">
        <f>F30+F31+F32+F33+F34+F35+F36+F37+F38+F39+F40</f>
        <v>70918267.567519993</v>
      </c>
      <c r="G29" s="7">
        <f>G30+G31+G32+G33+G34+G35+G36+G37+G38+G39+G40</f>
        <v>73849133.621700004</v>
      </c>
      <c r="H29" s="9">
        <f t="shared" si="1"/>
        <v>4.1327378046701249</v>
      </c>
      <c r="I29" s="9">
        <f>G29/G$43*100</f>
        <v>62.034890173686222</v>
      </c>
      <c r="J29" s="7">
        <f>J30+J31+J32+J33+J34+J35+J36+J37+J38+J39+J40</f>
        <v>144187224.01574999</v>
      </c>
      <c r="K29" s="7">
        <f>K30+K31+K32+K33+K34+K35+K36+K37+K38+K39+K40</f>
        <v>152022520.55588001</v>
      </c>
      <c r="L29" s="9">
        <f t="shared" si="2"/>
        <v>5.4341128998184658</v>
      </c>
      <c r="M29" s="9">
        <f>K29/K$43*100</f>
        <v>62.686762726976156</v>
      </c>
    </row>
    <row r="30" spans="1:13" ht="14" x14ac:dyDescent="0.3">
      <c r="A30" s="10" t="s">
        <v>136</v>
      </c>
      <c r="B30" s="11">
        <v>1195468.14295</v>
      </c>
      <c r="C30" s="11">
        <v>1375789.4252200001</v>
      </c>
      <c r="D30" s="12">
        <f t="shared" si="0"/>
        <v>15.083737976072689</v>
      </c>
      <c r="E30" s="12">
        <f>C30/C$43*100</f>
        <v>6.3096567410923123</v>
      </c>
      <c r="F30" s="11">
        <v>8112331.3972199997</v>
      </c>
      <c r="G30" s="11">
        <v>7979898.0380699998</v>
      </c>
      <c r="H30" s="12">
        <f t="shared" si="1"/>
        <v>-1.6324944416765723</v>
      </c>
      <c r="I30" s="12">
        <f>G30/G$43*100</f>
        <v>6.7032891804085448</v>
      </c>
      <c r="J30" s="11">
        <v>17333735.756680001</v>
      </c>
      <c r="K30" s="11">
        <v>16628113.56553</v>
      </c>
      <c r="L30" s="12">
        <f t="shared" si="2"/>
        <v>-4.070802745900119</v>
      </c>
      <c r="M30" s="12">
        <f>K30/K$43*100</f>
        <v>6.856632858527326</v>
      </c>
    </row>
    <row r="31" spans="1:13" ht="14" x14ac:dyDescent="0.3">
      <c r="A31" s="10" t="s">
        <v>137</v>
      </c>
      <c r="B31" s="11">
        <v>3405079.58635</v>
      </c>
      <c r="C31" s="11">
        <v>3837090.47034</v>
      </c>
      <c r="D31" s="12">
        <f t="shared" si="0"/>
        <v>12.68724777305674</v>
      </c>
      <c r="E31" s="12">
        <f>C31/C$43*100</f>
        <v>17.597695772730887</v>
      </c>
      <c r="F31" s="11">
        <v>19976328.102650002</v>
      </c>
      <c r="G31" s="11">
        <v>20840491.138239998</v>
      </c>
      <c r="H31" s="12">
        <f t="shared" si="1"/>
        <v>4.3259353328070311</v>
      </c>
      <c r="I31" s="12">
        <f>G31/G$43*100</f>
        <v>17.506469142198693</v>
      </c>
      <c r="J31" s="11">
        <v>39483335.385229997</v>
      </c>
      <c r="K31" s="11">
        <v>42381286.00632</v>
      </c>
      <c r="L31" s="12">
        <f t="shared" si="2"/>
        <v>7.3396803811414406</v>
      </c>
      <c r="M31" s="12">
        <f>K31/K$43*100</f>
        <v>17.476000333554119</v>
      </c>
    </row>
    <row r="32" spans="1:13" ht="14" x14ac:dyDescent="0.3">
      <c r="A32" s="10" t="s">
        <v>138</v>
      </c>
      <c r="B32" s="11">
        <v>84044.054889999999</v>
      </c>
      <c r="C32" s="11">
        <v>279412.78463000001</v>
      </c>
      <c r="D32" s="12">
        <f t="shared" si="0"/>
        <v>232.45990450568561</v>
      </c>
      <c r="E32" s="12">
        <f>C32/C$43*100</f>
        <v>1.2814452035827617</v>
      </c>
      <c r="F32" s="11">
        <v>908433.51983</v>
      </c>
      <c r="G32" s="11">
        <v>1561298.2400700001</v>
      </c>
      <c r="H32" s="12">
        <f t="shared" si="1"/>
        <v>71.867088343698953</v>
      </c>
      <c r="I32" s="12">
        <f>G32/G$43*100</f>
        <v>1.3115247275243853</v>
      </c>
      <c r="J32" s="11">
        <v>1899565.31828</v>
      </c>
      <c r="K32" s="11">
        <v>2896563.98869</v>
      </c>
      <c r="L32" s="12">
        <f t="shared" si="2"/>
        <v>52.485621884945374</v>
      </c>
      <c r="M32" s="12">
        <f>K32/K$43*100</f>
        <v>1.1944034266671062</v>
      </c>
    </row>
    <row r="33" spans="1:13" ht="14" x14ac:dyDescent="0.3">
      <c r="A33" s="10" t="s">
        <v>139</v>
      </c>
      <c r="B33" s="11">
        <v>1274531.3926899999</v>
      </c>
      <c r="C33" s="11">
        <v>1664601.79849</v>
      </c>
      <c r="D33" s="12">
        <f t="shared" si="0"/>
        <v>30.605005732869824</v>
      </c>
      <c r="E33" s="12">
        <f>C33/C$43*100</f>
        <v>7.6342104151565842</v>
      </c>
      <c r="F33" s="11">
        <v>8320031.0531400004</v>
      </c>
      <c r="G33" s="11">
        <v>9133643.8457999993</v>
      </c>
      <c r="H33" s="12">
        <f t="shared" si="1"/>
        <v>9.7789634132788414</v>
      </c>
      <c r="I33" s="12">
        <f>G33/G$43*100</f>
        <v>7.6724609358622935</v>
      </c>
      <c r="J33" s="11">
        <v>17154654.563809998</v>
      </c>
      <c r="K33" s="11">
        <v>18537335.047370002</v>
      </c>
      <c r="L33" s="12">
        <f t="shared" si="2"/>
        <v>8.0600893385341017</v>
      </c>
      <c r="M33" s="12">
        <f>K33/K$43*100</f>
        <v>7.6439038075138424</v>
      </c>
    </row>
    <row r="34" spans="1:13" ht="14" x14ac:dyDescent="0.3">
      <c r="A34" s="10" t="s">
        <v>140</v>
      </c>
      <c r="B34" s="11">
        <v>797324.85086000001</v>
      </c>
      <c r="C34" s="11">
        <v>918142.81707999995</v>
      </c>
      <c r="D34" s="12">
        <f t="shared" si="0"/>
        <v>15.152916165811822</v>
      </c>
      <c r="E34" s="12">
        <f>C34/C$43*100</f>
        <v>4.2107941149118311</v>
      </c>
      <c r="F34" s="11">
        <v>5170155.6250700001</v>
      </c>
      <c r="G34" s="11">
        <v>5356311.6466399999</v>
      </c>
      <c r="H34" s="12">
        <f t="shared" si="1"/>
        <v>3.6005883588364798</v>
      </c>
      <c r="I34" s="12">
        <f>G34/G$43*100</f>
        <v>4.4994191324908295</v>
      </c>
      <c r="J34" s="11">
        <v>10916803.742839999</v>
      </c>
      <c r="K34" s="11">
        <v>11440738.46098</v>
      </c>
      <c r="L34" s="12">
        <f t="shared" si="2"/>
        <v>4.7993417348336358</v>
      </c>
      <c r="M34" s="12">
        <f>K34/K$43*100</f>
        <v>4.7176093035585707</v>
      </c>
    </row>
    <row r="35" spans="1:13" ht="14" x14ac:dyDescent="0.3">
      <c r="A35" s="10" t="s">
        <v>141</v>
      </c>
      <c r="B35" s="11">
        <v>967648.90023000003</v>
      </c>
      <c r="C35" s="11">
        <v>1361871.2679699999</v>
      </c>
      <c r="D35" s="12">
        <f t="shared" si="0"/>
        <v>40.740227953165387</v>
      </c>
      <c r="E35" s="12">
        <f>C35/C$43*100</f>
        <v>6.2458251742069919</v>
      </c>
      <c r="F35" s="11">
        <v>6447824.9552199999</v>
      </c>
      <c r="G35" s="11">
        <v>7204717.7183699999</v>
      </c>
      <c r="H35" s="12">
        <f t="shared" si="1"/>
        <v>11.738730012160742</v>
      </c>
      <c r="I35" s="12">
        <f>G35/G$43*100</f>
        <v>6.0521207287415359</v>
      </c>
      <c r="J35" s="11">
        <v>12818368.12755</v>
      </c>
      <c r="K35" s="11">
        <v>13996223.206769999</v>
      </c>
      <c r="L35" s="12">
        <f t="shared" si="2"/>
        <v>9.1888067771160564</v>
      </c>
      <c r="M35" s="12">
        <f>K35/K$43*100</f>
        <v>5.7713680843364523</v>
      </c>
    </row>
    <row r="36" spans="1:13" ht="14" x14ac:dyDescent="0.3">
      <c r="A36" s="10" t="s">
        <v>142</v>
      </c>
      <c r="B36" s="11">
        <v>1430238.3015000001</v>
      </c>
      <c r="C36" s="11">
        <v>1750276.0290699999</v>
      </c>
      <c r="D36" s="12">
        <f t="shared" si="0"/>
        <v>22.376531745398783</v>
      </c>
      <c r="E36" s="12">
        <f>C36/C$43*100</f>
        <v>8.02713027382649</v>
      </c>
      <c r="F36" s="11">
        <v>8245546.6020600004</v>
      </c>
      <c r="G36" s="11">
        <v>8384208.4786499999</v>
      </c>
      <c r="H36" s="12">
        <f t="shared" si="1"/>
        <v>1.6816577879186005</v>
      </c>
      <c r="I36" s="12">
        <f>G36/G$43*100</f>
        <v>7.0429188083732663</v>
      </c>
      <c r="J36" s="11">
        <v>16465683.39786</v>
      </c>
      <c r="K36" s="11">
        <v>16670644.79015</v>
      </c>
      <c r="L36" s="12">
        <f t="shared" si="2"/>
        <v>1.2447791405769295</v>
      </c>
      <c r="M36" s="12">
        <f>K36/K$43*100</f>
        <v>6.8741706863208174</v>
      </c>
    </row>
    <row r="37" spans="1:13" ht="14" x14ac:dyDescent="0.3">
      <c r="A37" s="13" t="s">
        <v>143</v>
      </c>
      <c r="B37" s="11">
        <v>365425.93476999999</v>
      </c>
      <c r="C37" s="11">
        <v>420127.68075</v>
      </c>
      <c r="D37" s="12">
        <f t="shared" si="0"/>
        <v>14.969311363855283</v>
      </c>
      <c r="E37" s="12">
        <f>C37/C$43*100</f>
        <v>1.9267930137926608</v>
      </c>
      <c r="F37" s="11">
        <v>2178495.0064599998</v>
      </c>
      <c r="G37" s="11">
        <v>2230514.9478500001</v>
      </c>
      <c r="H37" s="12">
        <f t="shared" si="1"/>
        <v>2.387884352993372</v>
      </c>
      <c r="I37" s="12">
        <f>G37/G$43*100</f>
        <v>1.8736814236637338</v>
      </c>
      <c r="J37" s="11">
        <v>4347386.2936000004</v>
      </c>
      <c r="K37" s="11">
        <v>4550560.5941500003</v>
      </c>
      <c r="L37" s="12">
        <f t="shared" si="2"/>
        <v>4.6734816468714229</v>
      </c>
      <c r="M37" s="12">
        <f>K37/K$43*100</f>
        <v>1.8764319338814914</v>
      </c>
    </row>
    <row r="38" spans="1:13" ht="14" x14ac:dyDescent="0.3">
      <c r="A38" s="10" t="s">
        <v>144</v>
      </c>
      <c r="B38" s="11">
        <v>379389.43831</v>
      </c>
      <c r="C38" s="11">
        <v>448070.41947999998</v>
      </c>
      <c r="D38" s="12">
        <f t="shared" si="0"/>
        <v>18.10302929779521</v>
      </c>
      <c r="E38" s="12">
        <f>C38/C$43*100</f>
        <v>2.0549442312394235</v>
      </c>
      <c r="F38" s="11">
        <v>4341807.4901700001</v>
      </c>
      <c r="G38" s="11">
        <v>2899776.4110599998</v>
      </c>
      <c r="H38" s="12">
        <f t="shared" si="1"/>
        <v>-33.212690391612426</v>
      </c>
      <c r="I38" s="12">
        <f>G38/G$43*100</f>
        <v>2.4358757153448112</v>
      </c>
      <c r="J38" s="11">
        <v>8996058.5590799991</v>
      </c>
      <c r="K38" s="11">
        <v>6488239.4350899998</v>
      </c>
      <c r="L38" s="12">
        <f t="shared" si="2"/>
        <v>-27.876865268498953</v>
      </c>
      <c r="M38" s="12">
        <f>K38/K$43*100</f>
        <v>2.6754373266281504</v>
      </c>
    </row>
    <row r="39" spans="1:13" ht="14" x14ac:dyDescent="0.3">
      <c r="A39" s="10" t="s">
        <v>145</v>
      </c>
      <c r="B39" s="11">
        <v>619544.60363000003</v>
      </c>
      <c r="C39" s="11">
        <v>802809.73481000005</v>
      </c>
      <c r="D39" s="12">
        <f>(C39-B39)/B39*100</f>
        <v>29.580619394668851</v>
      </c>
      <c r="E39" s="12">
        <f>C39/C$43*100</f>
        <v>3.6818525874687835</v>
      </c>
      <c r="F39" s="11">
        <v>3602921.1211000001</v>
      </c>
      <c r="G39" s="11">
        <v>4665741.51614</v>
      </c>
      <c r="H39" s="12">
        <f t="shared" si="1"/>
        <v>29.498852717472552</v>
      </c>
      <c r="I39" s="12">
        <f>G39/G$43*100</f>
        <v>3.9193250934429886</v>
      </c>
      <c r="J39" s="11">
        <v>7454421.7433000002</v>
      </c>
      <c r="K39" s="11">
        <v>11068678.98401</v>
      </c>
      <c r="L39" s="12">
        <f t="shared" si="2"/>
        <v>48.484743219130003</v>
      </c>
      <c r="M39" s="12">
        <f>K39/K$43*100</f>
        <v>4.5641899018287582</v>
      </c>
    </row>
    <row r="40" spans="1:13" ht="14" x14ac:dyDescent="0.3">
      <c r="A40" s="10" t="s">
        <v>146</v>
      </c>
      <c r="B40" s="11">
        <v>531511.53674000001</v>
      </c>
      <c r="C40" s="11">
        <v>639202.62974</v>
      </c>
      <c r="D40" s="12">
        <f>(C40-B40)/B40*100</f>
        <v>20.261289841518408</v>
      </c>
      <c r="E40" s="12">
        <f>C40/C$43*100</f>
        <v>2.9315163408949667</v>
      </c>
      <c r="F40" s="11">
        <v>3614392.6946</v>
      </c>
      <c r="G40" s="11">
        <v>3592531.6408099998</v>
      </c>
      <c r="H40" s="12">
        <f t="shared" si="1"/>
        <v>-0.6048333879896689</v>
      </c>
      <c r="I40" s="12">
        <f>G40/G$43*100</f>
        <v>3.0178052856351276</v>
      </c>
      <c r="J40" s="11">
        <v>7317211.1275199996</v>
      </c>
      <c r="K40" s="11">
        <v>7364136.4768200004</v>
      </c>
      <c r="L40" s="12">
        <f t="shared" si="2"/>
        <v>0.64130101595011768</v>
      </c>
      <c r="M40" s="12">
        <f>K40/K$43*100</f>
        <v>3.0366150641595198</v>
      </c>
    </row>
    <row r="41" spans="1:13" ht="15.5" x14ac:dyDescent="0.35">
      <c r="A41" s="8" t="s">
        <v>30</v>
      </c>
      <c r="B41" s="7">
        <f>B42</f>
        <v>490379.5393</v>
      </c>
      <c r="C41" s="7">
        <f>C42</f>
        <v>692559.21495000005</v>
      </c>
      <c r="D41" s="9">
        <f t="shared" si="0"/>
        <v>41.229223376367749</v>
      </c>
      <c r="E41" s="9">
        <f>C41/C$43*100</f>
        <v>3.176220749418901</v>
      </c>
      <c r="F41" s="7">
        <f>F42</f>
        <v>2863125.96251</v>
      </c>
      <c r="G41" s="7">
        <f>G42</f>
        <v>3433824.4085200001</v>
      </c>
      <c r="H41" s="9">
        <f t="shared" si="1"/>
        <v>19.932704794786225</v>
      </c>
      <c r="I41" s="9">
        <f>G41/G$43*100</f>
        <v>2.8844877334575503</v>
      </c>
      <c r="J41" s="7">
        <f>J42</f>
        <v>6030885.6430299999</v>
      </c>
      <c r="K41" s="7">
        <f>K42</f>
        <v>6781126.6263600001</v>
      </c>
      <c r="L41" s="9">
        <f t="shared" si="2"/>
        <v>12.439980257245747</v>
      </c>
      <c r="M41" s="9">
        <f>K41/K$43*100</f>
        <v>2.7962098924149688</v>
      </c>
    </row>
    <row r="42" spans="1:13" ht="14" x14ac:dyDescent="0.3">
      <c r="A42" s="10" t="s">
        <v>147</v>
      </c>
      <c r="B42" s="11">
        <v>490379.5393</v>
      </c>
      <c r="C42" s="11">
        <v>692559.21495000005</v>
      </c>
      <c r="D42" s="12">
        <f t="shared" si="0"/>
        <v>41.229223376367749</v>
      </c>
      <c r="E42" s="12">
        <f>C42/C$43*100</f>
        <v>3.176220749418901</v>
      </c>
      <c r="F42" s="11">
        <v>2863125.96251</v>
      </c>
      <c r="G42" s="11">
        <v>3433824.4085200001</v>
      </c>
      <c r="H42" s="12">
        <f t="shared" si="1"/>
        <v>19.932704794786225</v>
      </c>
      <c r="I42" s="12">
        <f>G42/G$43*100</f>
        <v>2.8844877334575503</v>
      </c>
      <c r="J42" s="11">
        <v>6030885.6430299999</v>
      </c>
      <c r="K42" s="11">
        <v>6781126.6263600001</v>
      </c>
      <c r="L42" s="12">
        <f t="shared" si="2"/>
        <v>12.439980257245747</v>
      </c>
      <c r="M42" s="12">
        <f>K42/K$43*100</f>
        <v>2.7962098924149688</v>
      </c>
    </row>
    <row r="43" spans="1:13" ht="15.5" x14ac:dyDescent="0.35">
      <c r="A43" s="8" t="s">
        <v>32</v>
      </c>
      <c r="B43" s="7">
        <f>B8+B22+B41</f>
        <v>17624861.474659994</v>
      </c>
      <c r="C43" s="7">
        <f>C8+C22+C41</f>
        <v>21804505.089159999</v>
      </c>
      <c r="D43" s="9">
        <f t="shared" si="0"/>
        <v>23.714476397498242</v>
      </c>
      <c r="E43" s="9">
        <f>C43/C$43*100</f>
        <v>100</v>
      </c>
      <c r="F43" s="14">
        <f>F8+F22+F41</f>
        <v>113754939.42413001</v>
      </c>
      <c r="G43" s="14">
        <f>G8+G22+G41</f>
        <v>119044514.16765</v>
      </c>
      <c r="H43" s="15">
        <f t="shared" si="1"/>
        <v>4.6499736805256937</v>
      </c>
      <c r="I43" s="15">
        <f>G43/G$43*100</f>
        <v>100</v>
      </c>
      <c r="J43" s="14">
        <f>J8+J22+J41</f>
        <v>231034284.80413997</v>
      </c>
      <c r="K43" s="14">
        <f>K8+K22+K41</f>
        <v>242511359.56404999</v>
      </c>
      <c r="L43" s="15">
        <f t="shared" si="2"/>
        <v>4.9676933315935088</v>
      </c>
      <c r="M43" s="15">
        <f>K43/K$43*100</f>
        <v>100</v>
      </c>
    </row>
    <row r="44" spans="1:13" ht="31" x14ac:dyDescent="0.25">
      <c r="A44" s="143" t="s">
        <v>219</v>
      </c>
      <c r="B44" s="144">
        <f>B45-B43</f>
        <v>2843205.976340007</v>
      </c>
      <c r="C44" s="144">
        <f>C45-C43</f>
        <v>3135770.3218399994</v>
      </c>
      <c r="D44" s="145">
        <f>(C44-B44)/B44*100</f>
        <v>10.289945502879242</v>
      </c>
      <c r="E44" s="145">
        <f>C44/C$45*100</f>
        <v>12.573118260181507</v>
      </c>
      <c r="F44" s="144">
        <f>F45-F43</f>
        <v>17601172.945869997</v>
      </c>
      <c r="G44" s="144">
        <f>G45-G43</f>
        <v>17014225.190350011</v>
      </c>
      <c r="H44" s="146">
        <f>(G44-F44)/F44*100</f>
        <v>-3.3347081886250636</v>
      </c>
      <c r="I44" s="145">
        <f>G44/G$45*100</f>
        <v>12.505058675857564</v>
      </c>
      <c r="J44" s="144">
        <f>J45-J43</f>
        <v>35871173.754860014</v>
      </c>
      <c r="K44" s="144">
        <f>K45-K43</f>
        <v>35428463.906950027</v>
      </c>
      <c r="L44" s="146">
        <f>(K44-J44)/J44*100</f>
        <v>-1.2341660491385686</v>
      </c>
      <c r="M44" s="145">
        <f>K44/K$45*100</f>
        <v>12.746810969550248</v>
      </c>
    </row>
    <row r="45" spans="1:13" ht="20" x14ac:dyDescent="0.25">
      <c r="A45" s="147" t="s">
        <v>220</v>
      </c>
      <c r="B45" s="148">
        <v>20468067.451000001</v>
      </c>
      <c r="C45" s="148">
        <v>24940275.410999998</v>
      </c>
      <c r="D45" s="149">
        <f>(C45-B45)/B45*100</f>
        <v>21.849683516562283</v>
      </c>
      <c r="E45" s="150">
        <f>C45/C$45*100</f>
        <v>100</v>
      </c>
      <c r="F45" s="148">
        <v>131356112.37</v>
      </c>
      <c r="G45" s="148">
        <v>136058739.35800001</v>
      </c>
      <c r="H45" s="149">
        <f>(G45-F45)/F45*100</f>
        <v>3.5800595062936891</v>
      </c>
      <c r="I45" s="150">
        <f>G45/G$45*100</f>
        <v>100</v>
      </c>
      <c r="J45" s="148">
        <v>266905458.55899999</v>
      </c>
      <c r="K45" s="148">
        <v>277939823.47100002</v>
      </c>
      <c r="L45" s="149">
        <f>(K45-J45)/J45*100</f>
        <v>4.1341848052016745</v>
      </c>
      <c r="M45" s="150">
        <f>K45/K$45*100</f>
        <v>100</v>
      </c>
    </row>
  </sheetData>
  <mergeCells count="5">
    <mergeCell ref="B6:E6"/>
    <mergeCell ref="F6:I6"/>
    <mergeCell ref="J6:M6"/>
    <mergeCell ref="A5:M5"/>
    <mergeCell ref="B1:J1"/>
  </mergeCells>
  <conditionalFormatting sqref="D45">
    <cfRule type="cellIs" dxfId="5" priority="5" operator="greaterThan">
      <formula>0</formula>
    </cfRule>
    <cfRule type="cellIs" dxfId="4" priority="6" operator="lessThan">
      <formula>0</formula>
    </cfRule>
  </conditionalFormatting>
  <conditionalFormatting sqref="H45">
    <cfRule type="cellIs" dxfId="3" priority="3" operator="greaterThan">
      <formula>0</formula>
    </cfRule>
    <cfRule type="cellIs" dxfId="2" priority="4" operator="lessThan">
      <formula>0</formula>
    </cfRule>
  </conditionalFormatting>
  <conditionalFormatting sqref="L45">
    <cfRule type="cellIs" dxfId="1" priority="1" operator="greaterThan">
      <formula>0</formula>
    </cfRule>
    <cfRule type="cellIs" dxfId="0" priority="2" operator="lessThan">
      <formula>0</formula>
    </cfRule>
  </conditionalFormatting>
  <printOptions horizontalCentered="1" verticalCentered="1"/>
  <pageMargins left="0.11811023622047245" right="0" top="0.19685039370078741" bottom="0.19685039370078741" header="0.39370078740157483" footer="0.35433070866141736"/>
  <pageSetup paperSize="9" scale="64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2:A76"/>
  <sheetViews>
    <sheetView showGridLines="0" workbookViewId="0"/>
  </sheetViews>
  <sheetFormatPr defaultColWidth="9.1796875" defaultRowHeight="12.5" x14ac:dyDescent="0.25"/>
  <cols>
    <col min="4" max="4" width="18.54296875" customWidth="1"/>
    <col min="7" max="7" width="8" customWidth="1"/>
    <col min="8" max="8" width="10.453125" bestFit="1" customWidth="1"/>
    <col min="11" max="11" width="9" customWidth="1"/>
    <col min="12" max="12" width="9.453125" customWidth="1"/>
  </cols>
  <sheetData>
    <row r="12" ht="12.75" customHeight="1" x14ac:dyDescent="0.25"/>
    <row r="14" ht="12.75" customHeight="1" x14ac:dyDescent="0.25"/>
    <row r="25" ht="12.75" customHeight="1" x14ac:dyDescent="0.25"/>
    <row r="29" ht="12.75" customHeight="1" x14ac:dyDescent="0.25"/>
    <row r="43" ht="12.75" customHeight="1" x14ac:dyDescent="0.25"/>
    <row r="45" ht="12.75" customHeight="1" x14ac:dyDescent="0.25"/>
    <row r="59" spans="1:1" ht="12.75" customHeight="1" x14ac:dyDescent="0.25"/>
    <row r="61" spans="1:1" ht="12.75" customHeight="1" x14ac:dyDescent="0.25">
      <c r="A61" s="24"/>
    </row>
    <row r="76" ht="12.75" customHeight="1" x14ac:dyDescent="0.25"/>
  </sheetData>
  <pageMargins left="0.15748031496062992" right="0.15748031496062992" top="0.19685039370078741" bottom="0" header="0.51181102362204722" footer="0.51181102362204722"/>
  <pageSetup paperSize="9" orientation="portrait" horizontalDpi="4294967294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C66"/>
  <sheetViews>
    <sheetView showGridLines="0" workbookViewId="0"/>
  </sheetViews>
  <sheetFormatPr defaultColWidth="9.1796875" defaultRowHeight="12.5" x14ac:dyDescent="0.25"/>
  <cols>
    <col min="1" max="1" width="2.453125" customWidth="1"/>
    <col min="5" max="5" width="20.54296875" customWidth="1"/>
    <col min="7" max="7" width="6.54296875" customWidth="1"/>
    <col min="8" max="8" width="8.54296875" customWidth="1"/>
    <col min="10" max="10" width="9" customWidth="1"/>
    <col min="11" max="11" width="9.453125" customWidth="1"/>
  </cols>
  <sheetData>
    <row r="2" spans="3:3" ht="14" x14ac:dyDescent="0.3">
      <c r="C2" s="25" t="s">
        <v>51</v>
      </c>
    </row>
    <row r="14" spans="3:3" ht="12.75" customHeight="1" x14ac:dyDescent="0.25"/>
    <row r="16" spans="3:3" ht="12.75" customHeight="1" x14ac:dyDescent="0.25"/>
    <row r="21" spans="3:3" ht="14" x14ac:dyDescent="0.3">
      <c r="C21" s="25" t="s">
        <v>52</v>
      </c>
    </row>
    <row r="34" ht="12.75" customHeight="1" x14ac:dyDescent="0.25"/>
    <row r="50" spans="2:2" ht="12.75" customHeight="1" x14ac:dyDescent="0.25"/>
    <row r="51" spans="2:2" x14ac:dyDescent="0.25">
      <c r="B51" s="24"/>
    </row>
    <row r="66" ht="12.75" customHeight="1" x14ac:dyDescent="0.25"/>
  </sheetData>
  <pageMargins left="0" right="0" top="0.19685039370078741" bottom="0.19685039370078741" header="0.51181102362204722" footer="0.51181102362204722"/>
  <pageSetup paperSize="9" orientation="portrait" horizontalDpi="4294967294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82"/>
  <sheetViews>
    <sheetView showGridLines="0" workbookViewId="0">
      <selection activeCell="B1" sqref="B1"/>
    </sheetView>
  </sheetViews>
  <sheetFormatPr defaultColWidth="9.1796875" defaultRowHeight="12.5" x14ac:dyDescent="0.25"/>
  <cols>
    <col min="4" max="4" width="17.453125" customWidth="1"/>
  </cols>
  <sheetData>
    <row r="1" spans="2:2" ht="14" x14ac:dyDescent="0.3">
      <c r="B1" s="25" t="s">
        <v>14</v>
      </c>
    </row>
    <row r="2" spans="2:2" ht="14" x14ac:dyDescent="0.3">
      <c r="B2" s="25" t="s">
        <v>53</v>
      </c>
    </row>
    <row r="11" spans="2:2" ht="12.75" customHeight="1" x14ac:dyDescent="0.25"/>
    <row r="14" spans="2:2" ht="12.75" customHeight="1" x14ac:dyDescent="0.25"/>
    <row r="25" ht="12.75" customHeight="1" x14ac:dyDescent="0.25"/>
    <row r="31" ht="12.75" customHeight="1" x14ac:dyDescent="0.25"/>
    <row r="40" spans="1:1" ht="12.75" customHeight="1" x14ac:dyDescent="0.25"/>
    <row r="45" spans="1:1" x14ac:dyDescent="0.25">
      <c r="A45" s="24"/>
    </row>
    <row r="47" spans="1:1" ht="12.75" customHeight="1" x14ac:dyDescent="0.25"/>
    <row r="54" ht="12.75" customHeight="1" x14ac:dyDescent="0.25"/>
    <row r="69" ht="12.75" customHeight="1" x14ac:dyDescent="0.25"/>
    <row r="71" ht="12.75" customHeight="1" x14ac:dyDescent="0.25"/>
    <row r="82" ht="12.75" customHeight="1" x14ac:dyDescent="0.25"/>
  </sheetData>
  <pageMargins left="0" right="0" top="0" bottom="0" header="0.51181102362204722" footer="0.51181102362204722"/>
  <pageSetup paperSize="9" orientation="portrait" horizontalDpi="4294967294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147"/>
  <sheetViews>
    <sheetView showGridLines="0" workbookViewId="0"/>
  </sheetViews>
  <sheetFormatPr defaultColWidth="9.1796875" defaultRowHeight="12.5" x14ac:dyDescent="0.25"/>
  <cols>
    <col min="4" max="4" width="22.26953125" customWidth="1"/>
    <col min="9" max="9" width="17.81640625" customWidth="1"/>
  </cols>
  <sheetData>
    <row r="1" spans="2:2" ht="14" x14ac:dyDescent="0.3">
      <c r="B1" s="25" t="s">
        <v>54</v>
      </c>
    </row>
    <row r="10" spans="2:2" ht="12.75" customHeight="1" x14ac:dyDescent="0.25"/>
    <row r="13" spans="2:2" ht="12.75" customHeight="1" x14ac:dyDescent="0.25"/>
    <row r="18" spans="2:2" ht="14" x14ac:dyDescent="0.3">
      <c r="B18" s="25" t="s">
        <v>55</v>
      </c>
    </row>
    <row r="19" spans="2:2" ht="14" x14ac:dyDescent="0.3">
      <c r="B19" s="25"/>
    </row>
    <row r="20" spans="2:2" ht="14" x14ac:dyDescent="0.3">
      <c r="B20" s="25"/>
    </row>
    <row r="21" spans="2:2" ht="14" x14ac:dyDescent="0.3">
      <c r="B21" s="25"/>
    </row>
    <row r="26" spans="2:2" ht="12.75" customHeight="1" x14ac:dyDescent="0.25"/>
    <row r="29" spans="2:2" ht="12.75" customHeight="1" x14ac:dyDescent="0.25"/>
    <row r="40" ht="12.75" customHeight="1" x14ac:dyDescent="0.25"/>
    <row r="42" ht="12.75" customHeight="1" x14ac:dyDescent="0.25"/>
    <row r="44" ht="12.75" customHeight="1" x14ac:dyDescent="0.25"/>
    <row r="51" spans="1:1" x14ac:dyDescent="0.25">
      <c r="A51" s="24"/>
    </row>
    <row r="53" spans="1:1" ht="12.75" customHeight="1" x14ac:dyDescent="0.25"/>
    <row r="54" spans="1:1" ht="12.75" customHeight="1" x14ac:dyDescent="0.25"/>
    <row r="57" spans="1:1" ht="12.75" customHeight="1" x14ac:dyDescent="0.25"/>
    <row r="64" spans="1:1" ht="12.75" customHeight="1" x14ac:dyDescent="0.25"/>
    <row r="67" ht="12.75" customHeight="1" x14ac:dyDescent="0.25"/>
    <row r="69" ht="12.75" customHeight="1" x14ac:dyDescent="0.25"/>
    <row r="77" ht="12.75" customHeight="1" x14ac:dyDescent="0.25"/>
    <row r="96" ht="12.75" customHeight="1" x14ac:dyDescent="0.25"/>
    <row r="114" ht="12.75" customHeight="1" x14ac:dyDescent="0.25"/>
    <row r="127" ht="12.75" customHeight="1" x14ac:dyDescent="0.25"/>
    <row r="147" ht="12.75" customHeight="1" x14ac:dyDescent="0.25"/>
  </sheetData>
  <pageMargins left="0" right="0" top="0" bottom="0.19685039370078741" header="0.51181102362204722" footer="0.51181102362204722"/>
  <pageSetup paperSize="9" scale="95" orientation="portrait" horizontalDpi="4294967294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84"/>
  <sheetViews>
    <sheetView showGridLines="0" zoomScale="90" zoomScaleNormal="90" workbookViewId="0"/>
  </sheetViews>
  <sheetFormatPr defaultColWidth="9.1796875" defaultRowHeight="12.5" x14ac:dyDescent="0.25"/>
  <cols>
    <col min="1" max="1" width="7" customWidth="1"/>
    <col min="2" max="2" width="40.26953125" customWidth="1"/>
    <col min="3" max="3" width="13.26953125" style="27" customWidth="1"/>
    <col min="4" max="4" width="11" style="27" bestFit="1" customWidth="1"/>
    <col min="5" max="5" width="12.26953125" style="28" bestFit="1" customWidth="1"/>
    <col min="6" max="6" width="11" style="28" bestFit="1" customWidth="1"/>
    <col min="7" max="7" width="12.26953125" style="28" bestFit="1" customWidth="1"/>
    <col min="8" max="8" width="11.453125" style="28" bestFit="1" customWidth="1"/>
    <col min="9" max="9" width="12.26953125" style="28" bestFit="1" customWidth="1"/>
    <col min="10" max="10" width="12.7265625" style="28" bestFit="1" customWidth="1"/>
    <col min="11" max="11" width="12.26953125" style="28" bestFit="1" customWidth="1"/>
    <col min="12" max="12" width="11" style="28" customWidth="1"/>
    <col min="13" max="13" width="12.26953125" style="28" bestFit="1" customWidth="1"/>
    <col min="14" max="14" width="11" style="28" bestFit="1" customWidth="1"/>
    <col min="15" max="15" width="13.54296875" style="27" bestFit="1" customWidth="1"/>
  </cols>
  <sheetData>
    <row r="1" spans="1:15" ht="16" thickBot="1" x14ac:dyDescent="0.4">
      <c r="A1" s="69"/>
      <c r="B1" s="93" t="s">
        <v>56</v>
      </c>
      <c r="C1" s="94" t="s">
        <v>40</v>
      </c>
      <c r="D1" s="94" t="s">
        <v>41</v>
      </c>
      <c r="E1" s="94" t="s">
        <v>42</v>
      </c>
      <c r="F1" s="94" t="s">
        <v>43</v>
      </c>
      <c r="G1" s="94" t="s">
        <v>44</v>
      </c>
      <c r="H1" s="94" t="s">
        <v>45</v>
      </c>
      <c r="I1" s="94" t="s">
        <v>0</v>
      </c>
      <c r="J1" s="94" t="s">
        <v>57</v>
      </c>
      <c r="K1" s="94" t="s">
        <v>46</v>
      </c>
      <c r="L1" s="94" t="s">
        <v>47</v>
      </c>
      <c r="M1" s="94" t="s">
        <v>48</v>
      </c>
      <c r="N1" s="94" t="s">
        <v>49</v>
      </c>
      <c r="O1" s="95" t="s">
        <v>38</v>
      </c>
    </row>
    <row r="2" spans="1:15" s="30" customFormat="1" ht="15" thickTop="1" thickBot="1" x14ac:dyDescent="0.35">
      <c r="A2" s="70">
        <v>2026</v>
      </c>
      <c r="B2" s="96" t="s">
        <v>2</v>
      </c>
      <c r="C2" s="97">
        <f>C4+C6+C8+C10+C12+C14+C16+C18+C20+C22</f>
        <v>2975097.2118099993</v>
      </c>
      <c r="D2" s="97">
        <f t="shared" ref="D2:O2" si="0">D4+D6+D8+D10+D12+D14+D16+D18+D20+D22</f>
        <v>2907952.2720699995</v>
      </c>
      <c r="E2" s="97">
        <f t="shared" si="0"/>
        <v>2943011.0772299999</v>
      </c>
      <c r="F2" s="97">
        <f t="shared" si="0"/>
        <v>3272922.5553600006</v>
      </c>
      <c r="G2" s="97">
        <f t="shared" si="0"/>
        <v>2744837.2283900003</v>
      </c>
      <c r="H2" s="97">
        <f t="shared" si="0"/>
        <v>3167694.3897799999</v>
      </c>
      <c r="I2" s="97"/>
      <c r="J2" s="97"/>
      <c r="K2" s="97"/>
      <c r="L2" s="97"/>
      <c r="M2" s="97"/>
      <c r="N2" s="97"/>
      <c r="O2" s="97">
        <f t="shared" si="0"/>
        <v>18011514.734639999</v>
      </c>
    </row>
    <row r="3" spans="1:15" ht="14.5" thickTop="1" x14ac:dyDescent="0.3">
      <c r="A3" s="69">
        <v>2025</v>
      </c>
      <c r="B3" s="96" t="s">
        <v>2</v>
      </c>
      <c r="C3" s="97">
        <f>C5+C7+C9+C11+C13+C15+C17+C19+C21+C23</f>
        <v>3004806.4326499999</v>
      </c>
      <c r="D3" s="97">
        <f t="shared" ref="D3:O3" si="1">D5+D7+D9+D11+D13+D15+D17+D19+D21+D23</f>
        <v>2949249.4104099995</v>
      </c>
      <c r="E3" s="97">
        <f t="shared" si="1"/>
        <v>3117118.0494200001</v>
      </c>
      <c r="F3" s="97">
        <f t="shared" si="1"/>
        <v>2768238.1958499998</v>
      </c>
      <c r="G3" s="97">
        <f t="shared" si="1"/>
        <v>3099819.4763400001</v>
      </c>
      <c r="H3" s="97">
        <f t="shared" si="1"/>
        <v>2542841.5558799999</v>
      </c>
      <c r="I3" s="97">
        <f t="shared" si="1"/>
        <v>2893538.9463099996</v>
      </c>
      <c r="J3" s="97">
        <f t="shared" si="1"/>
        <v>2703952.3035399998</v>
      </c>
      <c r="K3" s="97">
        <f t="shared" si="1"/>
        <v>2915857.99462</v>
      </c>
      <c r="L3" s="97">
        <f t="shared" si="1"/>
        <v>3287985.8922200007</v>
      </c>
      <c r="M3" s="97">
        <f t="shared" si="1"/>
        <v>3266438.7572900001</v>
      </c>
      <c r="N3" s="97">
        <f t="shared" si="1"/>
        <v>3819036.2309600003</v>
      </c>
      <c r="O3" s="97">
        <f t="shared" si="1"/>
        <v>36368883.24549</v>
      </c>
    </row>
    <row r="4" spans="1:15" s="30" customFormat="1" ht="14" x14ac:dyDescent="0.3">
      <c r="A4" s="70">
        <v>2026</v>
      </c>
      <c r="B4" s="98" t="s">
        <v>122</v>
      </c>
      <c r="C4" s="99">
        <v>925864.12234</v>
      </c>
      <c r="D4" s="99">
        <v>949287.10705999995</v>
      </c>
      <c r="E4" s="99">
        <v>945817.42189999996</v>
      </c>
      <c r="F4" s="99">
        <v>1109123.2235099999</v>
      </c>
      <c r="G4" s="99">
        <v>901940.35728999996</v>
      </c>
      <c r="H4" s="99">
        <v>1015246.20897</v>
      </c>
      <c r="I4" s="99"/>
      <c r="J4" s="99"/>
      <c r="K4" s="99"/>
      <c r="L4" s="99"/>
      <c r="M4" s="99"/>
      <c r="N4" s="99"/>
      <c r="O4" s="100">
        <v>5847278.4410699997</v>
      </c>
    </row>
    <row r="5" spans="1:15" ht="14" x14ac:dyDescent="0.3">
      <c r="A5" s="69">
        <v>2025</v>
      </c>
      <c r="B5" s="98" t="s">
        <v>122</v>
      </c>
      <c r="C5" s="99">
        <v>1024709.00734</v>
      </c>
      <c r="D5" s="99">
        <v>1063435.5238399999</v>
      </c>
      <c r="E5" s="99">
        <v>1106849.8792699999</v>
      </c>
      <c r="F5" s="99">
        <v>956178.65358000004</v>
      </c>
      <c r="G5" s="99">
        <v>1055838.7192599999</v>
      </c>
      <c r="H5" s="99">
        <v>862663.89791000006</v>
      </c>
      <c r="I5" s="99">
        <v>1018279.04293</v>
      </c>
      <c r="J5" s="99">
        <v>955115.03984999994</v>
      </c>
      <c r="K5" s="99">
        <v>991736.26060000004</v>
      </c>
      <c r="L5" s="99">
        <v>1089685.15396</v>
      </c>
      <c r="M5" s="99">
        <v>1030928.68905</v>
      </c>
      <c r="N5" s="99">
        <v>1204855.62188</v>
      </c>
      <c r="O5" s="100">
        <v>12360275.489469999</v>
      </c>
    </row>
    <row r="6" spans="1:15" s="30" customFormat="1" ht="14" x14ac:dyDescent="0.3">
      <c r="A6" s="70">
        <v>2026</v>
      </c>
      <c r="B6" s="98" t="s">
        <v>123</v>
      </c>
      <c r="C6" s="99">
        <v>512423.18961</v>
      </c>
      <c r="D6" s="99">
        <v>397517.22422999999</v>
      </c>
      <c r="E6" s="99">
        <v>394664.93913999997</v>
      </c>
      <c r="F6" s="99">
        <v>328904.42167000001</v>
      </c>
      <c r="G6" s="99">
        <v>322194.89792999998</v>
      </c>
      <c r="H6" s="99">
        <v>398455.33708999999</v>
      </c>
      <c r="I6" s="99"/>
      <c r="J6" s="99"/>
      <c r="K6" s="99"/>
      <c r="L6" s="99"/>
      <c r="M6" s="99"/>
      <c r="N6" s="99"/>
      <c r="O6" s="100">
        <v>2354160.0096700001</v>
      </c>
    </row>
    <row r="7" spans="1:15" ht="14" x14ac:dyDescent="0.3">
      <c r="A7" s="69">
        <v>2025</v>
      </c>
      <c r="B7" s="98" t="s">
        <v>123</v>
      </c>
      <c r="C7" s="99">
        <v>352916.11739000003</v>
      </c>
      <c r="D7" s="99">
        <v>318987.63578999997</v>
      </c>
      <c r="E7" s="99">
        <v>298206.19050999999</v>
      </c>
      <c r="F7" s="99">
        <v>235491.99077999999</v>
      </c>
      <c r="G7" s="99">
        <v>282674.93080999999</v>
      </c>
      <c r="H7" s="99">
        <v>202611.67701000001</v>
      </c>
      <c r="I7" s="99">
        <v>121341.55160000001</v>
      </c>
      <c r="J7" s="99">
        <v>177463.01910999999</v>
      </c>
      <c r="K7" s="99">
        <v>240240.10407999999</v>
      </c>
      <c r="L7" s="99">
        <v>334464.82195999997</v>
      </c>
      <c r="M7" s="99">
        <v>517955.39017999999</v>
      </c>
      <c r="N7" s="99">
        <v>620948.12629000004</v>
      </c>
      <c r="O7" s="100">
        <v>3703301.5555099999</v>
      </c>
    </row>
    <row r="8" spans="1:15" s="30" customFormat="1" ht="14" x14ac:dyDescent="0.3">
      <c r="A8" s="70">
        <v>2026</v>
      </c>
      <c r="B8" s="98" t="s">
        <v>124</v>
      </c>
      <c r="C8" s="99">
        <v>187041.70297000001</v>
      </c>
      <c r="D8" s="99">
        <v>188671.94414000001</v>
      </c>
      <c r="E8" s="99">
        <v>202224.55987</v>
      </c>
      <c r="F8" s="99">
        <v>209943.55319999999</v>
      </c>
      <c r="G8" s="99">
        <v>190498.74549999999</v>
      </c>
      <c r="H8" s="99">
        <v>203094.84598000001</v>
      </c>
      <c r="I8" s="99"/>
      <c r="J8" s="99"/>
      <c r="K8" s="99"/>
      <c r="L8" s="99"/>
      <c r="M8" s="99"/>
      <c r="N8" s="99"/>
      <c r="O8" s="100">
        <v>1181475.3516599999</v>
      </c>
    </row>
    <row r="9" spans="1:15" ht="14" x14ac:dyDescent="0.3">
      <c r="A9" s="69">
        <v>2025</v>
      </c>
      <c r="B9" s="98" t="s">
        <v>124</v>
      </c>
      <c r="C9" s="99">
        <v>209828.84138</v>
      </c>
      <c r="D9" s="99">
        <v>198799.59487</v>
      </c>
      <c r="E9" s="99">
        <v>223983.42053</v>
      </c>
      <c r="F9" s="99">
        <v>197644.15096</v>
      </c>
      <c r="G9" s="99">
        <v>219783.12380999999</v>
      </c>
      <c r="H9" s="99">
        <v>186531.79668999999</v>
      </c>
      <c r="I9" s="99">
        <v>229105.25031</v>
      </c>
      <c r="J9" s="99">
        <v>209391.82273000001</v>
      </c>
      <c r="K9" s="99">
        <v>225769.6275</v>
      </c>
      <c r="L9" s="99">
        <v>231999.33476</v>
      </c>
      <c r="M9" s="99">
        <v>212025.14558000001</v>
      </c>
      <c r="N9" s="99">
        <v>240516.38294000001</v>
      </c>
      <c r="O9" s="100">
        <v>2585378.4920600001</v>
      </c>
    </row>
    <row r="10" spans="1:15" s="30" customFormat="1" ht="14" x14ac:dyDescent="0.3">
      <c r="A10" s="70">
        <v>2026</v>
      </c>
      <c r="B10" s="98" t="s">
        <v>125</v>
      </c>
      <c r="C10" s="99">
        <v>138188.51904000001</v>
      </c>
      <c r="D10" s="99">
        <v>133966.20155</v>
      </c>
      <c r="E10" s="99">
        <v>131307.26576000001</v>
      </c>
      <c r="F10" s="99">
        <v>134779.15489000001</v>
      </c>
      <c r="G10" s="99">
        <v>99053.063949999996</v>
      </c>
      <c r="H10" s="99">
        <v>114862.00921</v>
      </c>
      <c r="I10" s="99"/>
      <c r="J10" s="99"/>
      <c r="K10" s="99"/>
      <c r="L10" s="99"/>
      <c r="M10" s="99"/>
      <c r="N10" s="99"/>
      <c r="O10" s="100">
        <v>752156.21440000006</v>
      </c>
    </row>
    <row r="11" spans="1:15" ht="14" x14ac:dyDescent="0.3">
      <c r="A11" s="69">
        <v>2025</v>
      </c>
      <c r="B11" s="98" t="s">
        <v>125</v>
      </c>
      <c r="C11" s="99">
        <v>163152.75396</v>
      </c>
      <c r="D11" s="99">
        <v>144875.76435000001</v>
      </c>
      <c r="E11" s="99">
        <v>160679.17238</v>
      </c>
      <c r="F11" s="99">
        <v>133032.65489000001</v>
      </c>
      <c r="G11" s="99">
        <v>140798.29462</v>
      </c>
      <c r="H11" s="99">
        <v>104641.84478</v>
      </c>
      <c r="I11" s="99">
        <v>135311.07045</v>
      </c>
      <c r="J11" s="99">
        <v>111091.95636</v>
      </c>
      <c r="K11" s="99">
        <v>124087.71077000001</v>
      </c>
      <c r="L11" s="99">
        <v>188552.01435000001</v>
      </c>
      <c r="M11" s="99">
        <v>160637.83150999999</v>
      </c>
      <c r="N11" s="99">
        <v>168273.31933</v>
      </c>
      <c r="O11" s="100">
        <v>1735134.38775</v>
      </c>
    </row>
    <row r="12" spans="1:15" s="30" customFormat="1" ht="14" x14ac:dyDescent="0.3">
      <c r="A12" s="70">
        <v>2026</v>
      </c>
      <c r="B12" s="98" t="s">
        <v>126</v>
      </c>
      <c r="C12" s="99">
        <v>178174.08600000001</v>
      </c>
      <c r="D12" s="99">
        <v>204390.36502</v>
      </c>
      <c r="E12" s="99">
        <v>268819.61310000002</v>
      </c>
      <c r="F12" s="99">
        <v>331063.59142000001</v>
      </c>
      <c r="G12" s="99">
        <v>212071.94185</v>
      </c>
      <c r="H12" s="99">
        <v>242937.98772</v>
      </c>
      <c r="I12" s="99"/>
      <c r="J12" s="99"/>
      <c r="K12" s="99"/>
      <c r="L12" s="99"/>
      <c r="M12" s="99"/>
      <c r="N12" s="99"/>
      <c r="O12" s="100">
        <v>1437457.5851100001</v>
      </c>
    </row>
    <row r="13" spans="1:15" ht="14" x14ac:dyDescent="0.3">
      <c r="A13" s="69">
        <v>2025</v>
      </c>
      <c r="B13" s="98" t="s">
        <v>126</v>
      </c>
      <c r="C13" s="99">
        <v>206060.89421</v>
      </c>
      <c r="D13" s="99">
        <v>215798.86012999999</v>
      </c>
      <c r="E13" s="99">
        <v>216963.52698</v>
      </c>
      <c r="F13" s="99">
        <v>208113.84456</v>
      </c>
      <c r="G13" s="99">
        <v>183702.03542999999</v>
      </c>
      <c r="H13" s="99">
        <v>139627.1686</v>
      </c>
      <c r="I13" s="99">
        <v>164268.66523000001</v>
      </c>
      <c r="J13" s="99">
        <v>122819.55160999999</v>
      </c>
      <c r="K13" s="99">
        <v>143585.96731000001</v>
      </c>
      <c r="L13" s="99">
        <v>200447.07019999999</v>
      </c>
      <c r="M13" s="99">
        <v>193596.29294000001</v>
      </c>
      <c r="N13" s="99">
        <v>245812.09677</v>
      </c>
      <c r="O13" s="100">
        <v>2240795.9739700002</v>
      </c>
    </row>
    <row r="14" spans="1:15" s="30" customFormat="1" ht="14" x14ac:dyDescent="0.3">
      <c r="A14" s="70">
        <v>2026</v>
      </c>
      <c r="B14" s="98" t="s">
        <v>127</v>
      </c>
      <c r="C14" s="99">
        <v>29911.214530000001</v>
      </c>
      <c r="D14" s="99">
        <v>29500.89529</v>
      </c>
      <c r="E14" s="99">
        <v>29269.9732</v>
      </c>
      <c r="F14" s="99">
        <v>37467.232960000001</v>
      </c>
      <c r="G14" s="99">
        <v>30612.138709999999</v>
      </c>
      <c r="H14" s="99">
        <v>30888.960609999998</v>
      </c>
      <c r="I14" s="99"/>
      <c r="J14" s="99"/>
      <c r="K14" s="99"/>
      <c r="L14" s="99"/>
      <c r="M14" s="99"/>
      <c r="N14" s="99"/>
      <c r="O14" s="100">
        <v>187650.41529999999</v>
      </c>
    </row>
    <row r="15" spans="1:15" ht="14" x14ac:dyDescent="0.3">
      <c r="A15" s="69">
        <v>2025</v>
      </c>
      <c r="B15" s="98" t="s">
        <v>127</v>
      </c>
      <c r="C15" s="99">
        <v>51206.495269999999</v>
      </c>
      <c r="D15" s="99">
        <v>41063.262609999998</v>
      </c>
      <c r="E15" s="99">
        <v>52678.842499999999</v>
      </c>
      <c r="F15" s="99">
        <v>36783.289069999999</v>
      </c>
      <c r="G15" s="99">
        <v>46377.821250000001</v>
      </c>
      <c r="H15" s="99">
        <v>38066.880599999997</v>
      </c>
      <c r="I15" s="99">
        <v>46765.460129999999</v>
      </c>
      <c r="J15" s="99">
        <v>32493.5124</v>
      </c>
      <c r="K15" s="99">
        <v>35974.835639999998</v>
      </c>
      <c r="L15" s="99">
        <v>35437.127119999997</v>
      </c>
      <c r="M15" s="99">
        <v>35969.177909999999</v>
      </c>
      <c r="N15" s="99">
        <v>42974.868000000002</v>
      </c>
      <c r="O15" s="100">
        <v>495791.57250000001</v>
      </c>
    </row>
    <row r="16" spans="1:15" ht="14" x14ac:dyDescent="0.3">
      <c r="A16" s="70">
        <v>2026</v>
      </c>
      <c r="B16" s="98" t="s">
        <v>128</v>
      </c>
      <c r="C16" s="99">
        <v>63852.64428</v>
      </c>
      <c r="D16" s="99">
        <v>80043.006789999999</v>
      </c>
      <c r="E16" s="99">
        <v>64066.314299999998</v>
      </c>
      <c r="F16" s="99">
        <v>81261.4185</v>
      </c>
      <c r="G16" s="99">
        <v>92340.246530000004</v>
      </c>
      <c r="H16" s="99">
        <v>125938.37767</v>
      </c>
      <c r="I16" s="99"/>
      <c r="J16" s="99"/>
      <c r="K16" s="99"/>
      <c r="L16" s="99"/>
      <c r="M16" s="99"/>
      <c r="N16" s="99"/>
      <c r="O16" s="100">
        <v>507502.00806999998</v>
      </c>
    </row>
    <row r="17" spans="1:15" ht="14" x14ac:dyDescent="0.3">
      <c r="A17" s="69">
        <v>2025</v>
      </c>
      <c r="B17" s="98" t="s">
        <v>128</v>
      </c>
      <c r="C17" s="99">
        <v>85913.865420000002</v>
      </c>
      <c r="D17" s="99">
        <v>65991.330170000001</v>
      </c>
      <c r="E17" s="99">
        <v>62660.676659999997</v>
      </c>
      <c r="F17" s="99">
        <v>77198.856039999999</v>
      </c>
      <c r="G17" s="99">
        <v>99877.326749999993</v>
      </c>
      <c r="H17" s="99">
        <v>99311.338570000007</v>
      </c>
      <c r="I17" s="99">
        <v>109376.6136</v>
      </c>
      <c r="J17" s="99">
        <v>92607.31035</v>
      </c>
      <c r="K17" s="99">
        <v>112281.46172000001</v>
      </c>
      <c r="L17" s="99">
        <v>82093.361940000003</v>
      </c>
      <c r="M17" s="99">
        <v>71462.505430000005</v>
      </c>
      <c r="N17" s="99">
        <v>100840.0701</v>
      </c>
      <c r="O17" s="100">
        <v>1059614.7167499999</v>
      </c>
    </row>
    <row r="18" spans="1:15" ht="14" x14ac:dyDescent="0.3">
      <c r="A18" s="70">
        <v>2026</v>
      </c>
      <c r="B18" s="98" t="s">
        <v>129</v>
      </c>
      <c r="C18" s="99">
        <v>14882.81105</v>
      </c>
      <c r="D18" s="99">
        <v>22093.15582</v>
      </c>
      <c r="E18" s="99">
        <v>17676.32344</v>
      </c>
      <c r="F18" s="99">
        <v>16503.75461</v>
      </c>
      <c r="G18" s="99">
        <v>12804.47934</v>
      </c>
      <c r="H18" s="99">
        <v>9540.3304100000005</v>
      </c>
      <c r="I18" s="99"/>
      <c r="J18" s="99"/>
      <c r="K18" s="99"/>
      <c r="L18" s="99"/>
      <c r="M18" s="99"/>
      <c r="N18" s="99"/>
      <c r="O18" s="100">
        <v>93500.854670000001</v>
      </c>
    </row>
    <row r="19" spans="1:15" ht="14" x14ac:dyDescent="0.3">
      <c r="A19" s="69">
        <v>2025</v>
      </c>
      <c r="B19" s="98" t="s">
        <v>129</v>
      </c>
      <c r="C19" s="99">
        <v>18347.959439999999</v>
      </c>
      <c r="D19" s="99">
        <v>19389.35729</v>
      </c>
      <c r="E19" s="99">
        <v>18490.980469999999</v>
      </c>
      <c r="F19" s="99">
        <v>14928.546259999999</v>
      </c>
      <c r="G19" s="99">
        <v>13651.14256</v>
      </c>
      <c r="H19" s="99">
        <v>8090.8728199999996</v>
      </c>
      <c r="I19" s="99">
        <v>8822.1544799999992</v>
      </c>
      <c r="J19" s="99">
        <v>9401.9723099999992</v>
      </c>
      <c r="K19" s="99">
        <v>10118.767959999999</v>
      </c>
      <c r="L19" s="99">
        <v>12525.304270000001</v>
      </c>
      <c r="M19" s="99">
        <v>11742.03889</v>
      </c>
      <c r="N19" s="99">
        <v>14361.3588</v>
      </c>
      <c r="O19" s="100">
        <v>159870.45555000001</v>
      </c>
    </row>
    <row r="20" spans="1:15" ht="14" x14ac:dyDescent="0.3">
      <c r="A20" s="70">
        <v>2026</v>
      </c>
      <c r="B20" s="98" t="s">
        <v>130</v>
      </c>
      <c r="C20" s="101">
        <v>363637.81890000001</v>
      </c>
      <c r="D20" s="101">
        <v>304648.72132000001</v>
      </c>
      <c r="E20" s="101">
        <v>290513.10136999999</v>
      </c>
      <c r="F20" s="101">
        <v>321151.76113</v>
      </c>
      <c r="G20" s="101">
        <v>292020.80972000002</v>
      </c>
      <c r="H20" s="99">
        <v>332315.27129</v>
      </c>
      <c r="I20" s="99"/>
      <c r="J20" s="99"/>
      <c r="K20" s="99"/>
      <c r="L20" s="99"/>
      <c r="M20" s="99"/>
      <c r="N20" s="99"/>
      <c r="O20" s="100">
        <v>1904287.48373</v>
      </c>
    </row>
    <row r="21" spans="1:15" ht="14" x14ac:dyDescent="0.3">
      <c r="A21" s="69">
        <v>2025</v>
      </c>
      <c r="B21" s="98" t="s">
        <v>130</v>
      </c>
      <c r="C21" s="99">
        <v>284326.54002000001</v>
      </c>
      <c r="D21" s="99">
        <v>275420.88746</v>
      </c>
      <c r="E21" s="99">
        <v>304836.20633000002</v>
      </c>
      <c r="F21" s="99">
        <v>287905.59061000001</v>
      </c>
      <c r="G21" s="99">
        <v>335125.50468000001</v>
      </c>
      <c r="H21" s="99">
        <v>313835.32322000002</v>
      </c>
      <c r="I21" s="99">
        <v>370478.42333000002</v>
      </c>
      <c r="J21" s="99">
        <v>337981.13987999997</v>
      </c>
      <c r="K21" s="99">
        <v>346479.46185000002</v>
      </c>
      <c r="L21" s="99">
        <v>381365.16022000002</v>
      </c>
      <c r="M21" s="99">
        <v>362449.60379000002</v>
      </c>
      <c r="N21" s="99">
        <v>444003.10048999998</v>
      </c>
      <c r="O21" s="100">
        <v>4044206.9418799998</v>
      </c>
    </row>
    <row r="22" spans="1:15" ht="14" x14ac:dyDescent="0.3">
      <c r="A22" s="70">
        <v>2026</v>
      </c>
      <c r="B22" s="98" t="s">
        <v>131</v>
      </c>
      <c r="C22" s="101">
        <v>561121.10308999999</v>
      </c>
      <c r="D22" s="101">
        <v>597833.65084999998</v>
      </c>
      <c r="E22" s="101">
        <v>598651.56515000004</v>
      </c>
      <c r="F22" s="101">
        <v>702724.44347000006</v>
      </c>
      <c r="G22" s="101">
        <v>591300.54757000005</v>
      </c>
      <c r="H22" s="99">
        <v>694415.06082999997</v>
      </c>
      <c r="I22" s="99"/>
      <c r="J22" s="99"/>
      <c r="K22" s="99"/>
      <c r="L22" s="99"/>
      <c r="M22" s="99"/>
      <c r="N22" s="99"/>
      <c r="O22" s="100">
        <v>3746046.37096</v>
      </c>
    </row>
    <row r="23" spans="1:15" ht="14" x14ac:dyDescent="0.3">
      <c r="A23" s="69">
        <v>2025</v>
      </c>
      <c r="B23" s="98" t="s">
        <v>131</v>
      </c>
      <c r="C23" s="99">
        <v>608343.95822000003</v>
      </c>
      <c r="D23" s="101">
        <v>605487.19389999995</v>
      </c>
      <c r="E23" s="99">
        <v>671769.15379000001</v>
      </c>
      <c r="F23" s="99">
        <v>620960.61910000001</v>
      </c>
      <c r="G23" s="99">
        <v>721990.57716999995</v>
      </c>
      <c r="H23" s="99">
        <v>587460.75567999994</v>
      </c>
      <c r="I23" s="99">
        <v>689790.71424999996</v>
      </c>
      <c r="J23" s="99">
        <v>655586.97893999994</v>
      </c>
      <c r="K23" s="99">
        <v>685583.79718999995</v>
      </c>
      <c r="L23" s="99">
        <v>731416.54344000004</v>
      </c>
      <c r="M23" s="99">
        <v>669672.08201000001</v>
      </c>
      <c r="N23" s="99">
        <v>736451.28636000003</v>
      </c>
      <c r="O23" s="100">
        <v>7984513.6600500001</v>
      </c>
    </row>
    <row r="24" spans="1:15" ht="14" x14ac:dyDescent="0.3">
      <c r="A24" s="70">
        <v>2026</v>
      </c>
      <c r="B24" s="96" t="s">
        <v>14</v>
      </c>
      <c r="C24" s="102">
        <f>C26+C28+C30+C32+C34+C36+C38+C40+C42+C44+C46+C48+C50+C52+C54</f>
        <v>14116645.83948</v>
      </c>
      <c r="D24" s="102">
        <f>D26+D28+D30+D32+D34+D36+D38+D40+D42+D44+D46+D48+D50+D52+D54</f>
        <v>15166390.442029998</v>
      </c>
      <c r="E24" s="102">
        <f>E26+E28+E30+E32+E34+E36+E38+E40+E42+E44+E46+E48+E50+E52+E54</f>
        <v>15995731.299910003</v>
      </c>
      <c r="F24" s="102">
        <f>F26+F28+F30+F32+F34+F36+F38+F40+F42+F44+F46+F48+F50+F52+F54</f>
        <v>18244309.440350004</v>
      </c>
      <c r="G24" s="102">
        <f>G26+G28+G30+G32+G34+G36+G38+G40+G42+G44+G46+G48+G50+G52+G54</f>
        <v>16131846.518290002</v>
      </c>
      <c r="H24" s="102">
        <f>H26+H28+H30+H32+H34+H36+H38+H40+H42+H44+H46+H48+H50+H52+H54</f>
        <v>17944251.48443</v>
      </c>
      <c r="I24" s="102"/>
      <c r="J24" s="102"/>
      <c r="K24" s="102"/>
      <c r="L24" s="102"/>
      <c r="M24" s="102"/>
      <c r="N24" s="102"/>
      <c r="O24" s="102">
        <f>O26+O28+O30+O32+O34+O36+O38+O40+O42+O44+O46+O48+O50+O52+O54</f>
        <v>97599175.024490014</v>
      </c>
    </row>
    <row r="25" spans="1:15" ht="14" x14ac:dyDescent="0.3">
      <c r="A25" s="69">
        <v>2025</v>
      </c>
      <c r="B25" s="96" t="s">
        <v>14</v>
      </c>
      <c r="C25" s="102">
        <f>C27+C29+C31+C33+C35+C37+C39+C41+C43+C45+C47+C49+C51+C53+C55</f>
        <v>14943111.19022</v>
      </c>
      <c r="D25" s="102">
        <f>D27+D29+D31+D33+D35+D37+D39+D41+D43+D45+D47+D49+D51+D53+D55</f>
        <v>14668916.596889999</v>
      </c>
      <c r="E25" s="102">
        <f>E27+E29+E31+E33+E35+E37+E39+E41+E43+E45+E47+E49+E51+E53+E55</f>
        <v>16481380.145149998</v>
      </c>
      <c r="F25" s="102">
        <f>F27+F29+F31+F33+F35+F37+F39+F41+F43+F45+F47+F49+F51+F53+F55</f>
        <v>14829622.10454</v>
      </c>
      <c r="G25" s="102">
        <f>G27+G29+G31+G33+G35+G37+G39+G41+G43+G45+G47+G49+G51+G53+G55</f>
        <v>17895069.924789999</v>
      </c>
      <c r="H25" s="102">
        <f>H27+H29+H31+H33+H35+H37+H39+H41+H43+H45+H47+H49+H51+H53+H55</f>
        <v>14591640.379479999</v>
      </c>
      <c r="I25" s="102">
        <f>I27+I29+I31+I33+I35+I37+I39+I41+I43+I45+I47+I49+I51+I53+I55</f>
        <v>18152520.930069998</v>
      </c>
      <c r="J25" s="102">
        <f>J27+J29+J31+J33+J35+J37+J39+J41+J43+J45+J47+J49+J51+J53+J55</f>
        <v>15335495.09873</v>
      </c>
      <c r="K25" s="102">
        <f>K27+K29+K31+K33+K35+K37+K39+K41+K43+K45+K47+K49+K51+K53+K55</f>
        <v>16139117.837810002</v>
      </c>
      <c r="L25" s="102">
        <f>L27+L29+L31+L33+L35+L37+L39+L41+L43+L45+L47+L49+L51+L53+L55</f>
        <v>17088332.612829998</v>
      </c>
      <c r="M25" s="102">
        <f>M27+M29+M31+M33+M35+M37+M39+M41+M43+M45+M47+M49+M51+M53+M55</f>
        <v>15793031.603969997</v>
      </c>
      <c r="N25" s="102">
        <f>N27+N29+N31+N33+N35+N37+N39+N41+N43+N45+N47+N49+N51+N53+N55</f>
        <v>18724234.970210001</v>
      </c>
      <c r="O25" s="102">
        <f>O27+O29+O31+O33+O35+O37+O39+O41+O43+O45+O47+O49+O51+O53+O55</f>
        <v>194642473.39469001</v>
      </c>
    </row>
    <row r="26" spans="1:15" ht="14" x14ac:dyDescent="0.3">
      <c r="A26" s="70">
        <v>2026</v>
      </c>
      <c r="B26" s="98" t="s">
        <v>132</v>
      </c>
      <c r="C26" s="99">
        <v>728215.86555999995</v>
      </c>
      <c r="D26" s="99">
        <v>757554.76896000002</v>
      </c>
      <c r="E26" s="99">
        <v>747437.86825000006</v>
      </c>
      <c r="F26" s="99">
        <v>893678.17842000001</v>
      </c>
      <c r="G26" s="99">
        <v>739833.75529</v>
      </c>
      <c r="H26" s="99">
        <v>841996.28026000003</v>
      </c>
      <c r="I26" s="99"/>
      <c r="J26" s="99"/>
      <c r="K26" s="99"/>
      <c r="L26" s="99"/>
      <c r="M26" s="99"/>
      <c r="N26" s="99"/>
      <c r="O26" s="100">
        <v>4708716.7167400001</v>
      </c>
    </row>
    <row r="27" spans="1:15" ht="14" x14ac:dyDescent="0.3">
      <c r="A27" s="69">
        <v>2025</v>
      </c>
      <c r="B27" s="98" t="s">
        <v>132</v>
      </c>
      <c r="C27" s="99">
        <v>825096.76489999995</v>
      </c>
      <c r="D27" s="99">
        <v>755759.92177999998</v>
      </c>
      <c r="E27" s="99">
        <v>838028.13314000005</v>
      </c>
      <c r="F27" s="99">
        <v>769934.75791000004</v>
      </c>
      <c r="G27" s="99">
        <v>852159.27567</v>
      </c>
      <c r="H27" s="99">
        <v>691163.43866999994</v>
      </c>
      <c r="I27" s="99">
        <v>776122.15416999999</v>
      </c>
      <c r="J27" s="99">
        <v>748839.24109999998</v>
      </c>
      <c r="K27" s="99">
        <v>785845.24075</v>
      </c>
      <c r="L27" s="99">
        <v>839322.38132000004</v>
      </c>
      <c r="M27" s="99">
        <v>741026.84467999998</v>
      </c>
      <c r="N27" s="99">
        <v>781444.51129000005</v>
      </c>
      <c r="O27" s="100">
        <v>9404742.6653799992</v>
      </c>
    </row>
    <row r="28" spans="1:15" ht="14" x14ac:dyDescent="0.3">
      <c r="A28" s="70">
        <v>2026</v>
      </c>
      <c r="B28" s="98" t="s">
        <v>133</v>
      </c>
      <c r="C28" s="99">
        <v>106244.93783</v>
      </c>
      <c r="D28" s="99">
        <v>126742.97079000001</v>
      </c>
      <c r="E28" s="99">
        <v>112877.14668999999</v>
      </c>
      <c r="F28" s="99">
        <v>122870.84552</v>
      </c>
      <c r="G28" s="99">
        <v>103944.55931</v>
      </c>
      <c r="H28" s="99">
        <v>109544.69736000001</v>
      </c>
      <c r="I28" s="99"/>
      <c r="J28" s="99"/>
      <c r="K28" s="99"/>
      <c r="L28" s="99"/>
      <c r="M28" s="99"/>
      <c r="N28" s="99"/>
      <c r="O28" s="100">
        <v>682225.15749999997</v>
      </c>
    </row>
    <row r="29" spans="1:15" ht="14" x14ac:dyDescent="0.3">
      <c r="A29" s="69">
        <v>2025</v>
      </c>
      <c r="B29" s="98" t="s">
        <v>133</v>
      </c>
      <c r="C29" s="99">
        <v>126180.88076</v>
      </c>
      <c r="D29" s="99">
        <v>132248.76302000001</v>
      </c>
      <c r="E29" s="99">
        <v>140696.75202000001</v>
      </c>
      <c r="F29" s="99">
        <v>102625.47383</v>
      </c>
      <c r="G29" s="99">
        <v>124003.21921</v>
      </c>
      <c r="H29" s="99">
        <v>90353.700200000007</v>
      </c>
      <c r="I29" s="99">
        <v>132121.80369</v>
      </c>
      <c r="J29" s="99">
        <v>137153.48806</v>
      </c>
      <c r="K29" s="99">
        <v>128459.429</v>
      </c>
      <c r="L29" s="99">
        <v>129148.84546</v>
      </c>
      <c r="M29" s="99">
        <v>100339.51272</v>
      </c>
      <c r="N29" s="99">
        <v>101074.83318</v>
      </c>
      <c r="O29" s="100">
        <v>1444406.7011500001</v>
      </c>
    </row>
    <row r="30" spans="1:15" s="30" customFormat="1" ht="14" x14ac:dyDescent="0.3">
      <c r="A30" s="70">
        <v>2026</v>
      </c>
      <c r="B30" s="98" t="s">
        <v>134</v>
      </c>
      <c r="C30" s="99">
        <v>206186.42658</v>
      </c>
      <c r="D30" s="99">
        <v>220816.78696999999</v>
      </c>
      <c r="E30" s="99">
        <v>207034.98381000001</v>
      </c>
      <c r="F30" s="99">
        <v>237327.8915</v>
      </c>
      <c r="G30" s="99">
        <v>181548.69906000001</v>
      </c>
      <c r="H30" s="99">
        <v>205034.03107</v>
      </c>
      <c r="I30" s="99"/>
      <c r="J30" s="99"/>
      <c r="K30" s="99"/>
      <c r="L30" s="99"/>
      <c r="M30" s="99"/>
      <c r="N30" s="99"/>
      <c r="O30" s="100">
        <v>1257948.8189900001</v>
      </c>
    </row>
    <row r="31" spans="1:15" ht="14" x14ac:dyDescent="0.3">
      <c r="A31" s="69">
        <v>2025</v>
      </c>
      <c r="B31" s="98" t="s">
        <v>134</v>
      </c>
      <c r="C31" s="99">
        <v>229213.02712000001</v>
      </c>
      <c r="D31" s="99">
        <v>227605.85868999999</v>
      </c>
      <c r="E31" s="99">
        <v>234220.14382999999</v>
      </c>
      <c r="F31" s="99">
        <v>199115.23173</v>
      </c>
      <c r="G31" s="99">
        <v>233946.09124000001</v>
      </c>
      <c r="H31" s="99">
        <v>165379.25289999999</v>
      </c>
      <c r="I31" s="99">
        <v>230952.04178</v>
      </c>
      <c r="J31" s="99">
        <v>231825.86559999999</v>
      </c>
      <c r="K31" s="99">
        <v>263391.27314</v>
      </c>
      <c r="L31" s="99">
        <v>286243.48690999998</v>
      </c>
      <c r="M31" s="99">
        <v>250785.01693000001</v>
      </c>
      <c r="N31" s="99">
        <v>284653.64033999998</v>
      </c>
      <c r="O31" s="100">
        <v>2837330.9302099999</v>
      </c>
    </row>
    <row r="32" spans="1:15" ht="14" x14ac:dyDescent="0.3">
      <c r="A32" s="70">
        <v>2026</v>
      </c>
      <c r="B32" s="98" t="s">
        <v>135</v>
      </c>
      <c r="C32" s="101">
        <v>2316146.8749699998</v>
      </c>
      <c r="D32" s="101">
        <v>2394425.9625200001</v>
      </c>
      <c r="E32" s="101">
        <v>3052118.6748500001</v>
      </c>
      <c r="F32" s="101">
        <v>3097712.9998900001</v>
      </c>
      <c r="G32" s="101">
        <v>2950464.77917</v>
      </c>
      <c r="H32" s="101">
        <v>3290281.4181599999</v>
      </c>
      <c r="I32" s="101"/>
      <c r="J32" s="101"/>
      <c r="K32" s="101"/>
      <c r="L32" s="101"/>
      <c r="M32" s="101"/>
      <c r="N32" s="101"/>
      <c r="O32" s="100">
        <v>17101150.709559999</v>
      </c>
    </row>
    <row r="33" spans="1:15" ht="14" x14ac:dyDescent="0.3">
      <c r="A33" s="69">
        <v>2025</v>
      </c>
      <c r="B33" s="98" t="s">
        <v>135</v>
      </c>
      <c r="C33" s="99">
        <v>2550897.7288500001</v>
      </c>
      <c r="D33" s="99">
        <v>2485583.0545999999</v>
      </c>
      <c r="E33" s="99">
        <v>2724519.9946699999</v>
      </c>
      <c r="F33" s="101">
        <v>2611357.82822</v>
      </c>
      <c r="G33" s="101">
        <v>2786846.2357999999</v>
      </c>
      <c r="H33" s="101">
        <v>2594537.2447899999</v>
      </c>
      <c r="I33" s="101">
        <v>3426804.6998999999</v>
      </c>
      <c r="J33" s="101">
        <v>2609345.3819599999</v>
      </c>
      <c r="K33" s="101">
        <v>2471753.6698500002</v>
      </c>
      <c r="L33" s="101">
        <v>2650962.7790299999</v>
      </c>
      <c r="M33" s="101">
        <v>2350216.3968099998</v>
      </c>
      <c r="N33" s="101">
        <v>2601513.58177</v>
      </c>
      <c r="O33" s="100">
        <v>31864338.596250001</v>
      </c>
    </row>
    <row r="34" spans="1:15" ht="14" x14ac:dyDescent="0.3">
      <c r="A34" s="70">
        <v>2026</v>
      </c>
      <c r="B34" s="98" t="s">
        <v>136</v>
      </c>
      <c r="C34" s="99">
        <v>1337461.9451599999</v>
      </c>
      <c r="D34" s="99">
        <v>1323651.6162</v>
      </c>
      <c r="E34" s="99">
        <v>1208353.1177999999</v>
      </c>
      <c r="F34" s="99">
        <v>1447672.9544800001</v>
      </c>
      <c r="G34" s="99">
        <v>1286968.97921</v>
      </c>
      <c r="H34" s="99">
        <v>1375789.4252200001</v>
      </c>
      <c r="I34" s="99"/>
      <c r="J34" s="99"/>
      <c r="K34" s="99"/>
      <c r="L34" s="99"/>
      <c r="M34" s="99"/>
      <c r="N34" s="99"/>
      <c r="O34" s="100">
        <v>7979898.0380699998</v>
      </c>
    </row>
    <row r="35" spans="1:15" ht="14" x14ac:dyDescent="0.3">
      <c r="A35" s="69">
        <v>2025</v>
      </c>
      <c r="B35" s="98" t="s">
        <v>136</v>
      </c>
      <c r="C35" s="99">
        <v>1409229.78523</v>
      </c>
      <c r="D35" s="99">
        <v>1354605.85225</v>
      </c>
      <c r="E35" s="99">
        <v>1413608.73495</v>
      </c>
      <c r="F35" s="99">
        <v>1225041.96285</v>
      </c>
      <c r="G35" s="99">
        <v>1514376.9189899999</v>
      </c>
      <c r="H35" s="99">
        <v>1195468.14295</v>
      </c>
      <c r="I35" s="99">
        <v>1580742.52253</v>
      </c>
      <c r="J35" s="99">
        <v>1519219.6598</v>
      </c>
      <c r="K35" s="99">
        <v>1485561.0891400001</v>
      </c>
      <c r="L35" s="99">
        <v>1508600.27715</v>
      </c>
      <c r="M35" s="99">
        <v>1285262.9869299999</v>
      </c>
      <c r="N35" s="99">
        <v>1268828.9919100001</v>
      </c>
      <c r="O35" s="100">
        <v>16760546.92468</v>
      </c>
    </row>
    <row r="36" spans="1:15" ht="14" x14ac:dyDescent="0.3">
      <c r="A36" s="70">
        <v>2026</v>
      </c>
      <c r="B36" s="98" t="s">
        <v>137</v>
      </c>
      <c r="C36" s="99">
        <v>3059300.7342599998</v>
      </c>
      <c r="D36" s="99">
        <v>3540282.5863800002</v>
      </c>
      <c r="E36" s="99">
        <v>3290230.4394200002</v>
      </c>
      <c r="F36" s="99">
        <v>3853787.1916200002</v>
      </c>
      <c r="G36" s="99">
        <v>3259799.7162199998</v>
      </c>
      <c r="H36" s="99">
        <v>3837090.47034</v>
      </c>
      <c r="I36" s="99"/>
      <c r="J36" s="99"/>
      <c r="K36" s="99"/>
      <c r="L36" s="99"/>
      <c r="M36" s="99"/>
      <c r="N36" s="99"/>
      <c r="O36" s="100">
        <v>20840491.138239998</v>
      </c>
    </row>
    <row r="37" spans="1:15" ht="14" x14ac:dyDescent="0.3">
      <c r="A37" s="69">
        <v>2025</v>
      </c>
      <c r="B37" s="98" t="s">
        <v>137</v>
      </c>
      <c r="C37" s="99">
        <v>2996341.8047600002</v>
      </c>
      <c r="D37" s="99">
        <v>2976587.85182</v>
      </c>
      <c r="E37" s="99">
        <v>3514223.81886</v>
      </c>
      <c r="F37" s="99">
        <v>3141772.9596500001</v>
      </c>
      <c r="G37" s="99">
        <v>3942322.08121</v>
      </c>
      <c r="H37" s="99">
        <v>3405079.58635</v>
      </c>
      <c r="I37" s="99">
        <v>3834858.8748900001</v>
      </c>
      <c r="J37" s="99">
        <v>2729903.3161300002</v>
      </c>
      <c r="K37" s="99">
        <v>3657450.0532999998</v>
      </c>
      <c r="L37" s="99">
        <v>3809191.9053199999</v>
      </c>
      <c r="M37" s="99">
        <v>3749812.0128100002</v>
      </c>
      <c r="N37" s="99">
        <v>3759578.7056300002</v>
      </c>
      <c r="O37" s="100">
        <v>41517122.970729999</v>
      </c>
    </row>
    <row r="38" spans="1:15" ht="14" x14ac:dyDescent="0.3">
      <c r="A38" s="70">
        <v>2026</v>
      </c>
      <c r="B38" s="98" t="s">
        <v>138</v>
      </c>
      <c r="C38" s="99">
        <v>166912.11350000001</v>
      </c>
      <c r="D38" s="99">
        <v>176440.92413</v>
      </c>
      <c r="E38" s="99">
        <v>235413.85431</v>
      </c>
      <c r="F38" s="99">
        <v>353492.78448999999</v>
      </c>
      <c r="G38" s="99">
        <v>349625.77901</v>
      </c>
      <c r="H38" s="99">
        <v>279412.78463000001</v>
      </c>
      <c r="I38" s="99"/>
      <c r="J38" s="99"/>
      <c r="K38" s="99"/>
      <c r="L38" s="99"/>
      <c r="M38" s="99"/>
      <c r="N38" s="99"/>
      <c r="O38" s="100">
        <v>1561298.2400700001</v>
      </c>
    </row>
    <row r="39" spans="1:15" ht="14" x14ac:dyDescent="0.3">
      <c r="A39" s="69">
        <v>2025</v>
      </c>
      <c r="B39" s="98" t="s">
        <v>138</v>
      </c>
      <c r="C39" s="99">
        <v>82415.475059999997</v>
      </c>
      <c r="D39" s="99">
        <v>158782.83376000001</v>
      </c>
      <c r="E39" s="99">
        <v>86356.291979999995</v>
      </c>
      <c r="F39" s="99">
        <v>129783.30017</v>
      </c>
      <c r="G39" s="99">
        <v>367051.56397000002</v>
      </c>
      <c r="H39" s="99">
        <v>84044.054889999999</v>
      </c>
      <c r="I39" s="99">
        <v>262652.07131999999</v>
      </c>
      <c r="J39" s="99">
        <v>81743.420469999997</v>
      </c>
      <c r="K39" s="99">
        <v>230420.19359000001</v>
      </c>
      <c r="L39" s="99">
        <v>304893.73233000003</v>
      </c>
      <c r="M39" s="99">
        <v>164250.66383999999</v>
      </c>
      <c r="N39" s="99">
        <v>291305.66707000002</v>
      </c>
      <c r="O39" s="100">
        <v>2243699.2684499999</v>
      </c>
    </row>
    <row r="40" spans="1:15" ht="14" x14ac:dyDescent="0.3">
      <c r="A40" s="70">
        <v>2026</v>
      </c>
      <c r="B40" s="98" t="s">
        <v>139</v>
      </c>
      <c r="C40" s="99">
        <v>1340507.71905</v>
      </c>
      <c r="D40" s="99">
        <v>1407292.6721900001</v>
      </c>
      <c r="E40" s="99">
        <v>1475339.7360799999</v>
      </c>
      <c r="F40" s="99">
        <v>1764276.56161</v>
      </c>
      <c r="G40" s="99">
        <v>1481625.3583800001</v>
      </c>
      <c r="H40" s="99">
        <v>1664601.79849</v>
      </c>
      <c r="I40" s="99"/>
      <c r="J40" s="99"/>
      <c r="K40" s="99"/>
      <c r="L40" s="99"/>
      <c r="M40" s="99"/>
      <c r="N40" s="99"/>
      <c r="O40" s="100">
        <v>9133643.8457999993</v>
      </c>
    </row>
    <row r="41" spans="1:15" ht="14" x14ac:dyDescent="0.3">
      <c r="A41" s="69">
        <v>2025</v>
      </c>
      <c r="B41" s="98" t="s">
        <v>139</v>
      </c>
      <c r="C41" s="99">
        <v>1223527.53629</v>
      </c>
      <c r="D41" s="99">
        <v>1292780.88491</v>
      </c>
      <c r="E41" s="99">
        <v>1477508.4055999999</v>
      </c>
      <c r="F41" s="99">
        <v>1378795.5825499999</v>
      </c>
      <c r="G41" s="99">
        <v>1672887.2511</v>
      </c>
      <c r="H41" s="99">
        <v>1274531.3926899999</v>
      </c>
      <c r="I41" s="99">
        <v>1563391.6192300001</v>
      </c>
      <c r="J41" s="99">
        <v>1488528.24602</v>
      </c>
      <c r="K41" s="99">
        <v>1507559.33188</v>
      </c>
      <c r="L41" s="99">
        <v>1641074.9805399999</v>
      </c>
      <c r="M41" s="99">
        <v>1476740.18414</v>
      </c>
      <c r="N41" s="99">
        <v>1726396.8397599999</v>
      </c>
      <c r="O41" s="100">
        <v>17723722.25471</v>
      </c>
    </row>
    <row r="42" spans="1:15" ht="14" x14ac:dyDescent="0.3">
      <c r="A42" s="70">
        <v>2026</v>
      </c>
      <c r="B42" s="98" t="s">
        <v>140</v>
      </c>
      <c r="C42" s="99">
        <v>812091.12566999998</v>
      </c>
      <c r="D42" s="99">
        <v>879846.20963000006</v>
      </c>
      <c r="E42" s="99">
        <v>885364.06099999999</v>
      </c>
      <c r="F42" s="99">
        <v>1024853.28515</v>
      </c>
      <c r="G42" s="99">
        <v>836014.14810999995</v>
      </c>
      <c r="H42" s="99">
        <v>918142.81707999995</v>
      </c>
      <c r="I42" s="99"/>
      <c r="J42" s="99"/>
      <c r="K42" s="99"/>
      <c r="L42" s="99"/>
      <c r="M42" s="99"/>
      <c r="N42" s="99"/>
      <c r="O42" s="100">
        <v>5356311.6466399999</v>
      </c>
    </row>
    <row r="43" spans="1:15" ht="14" x14ac:dyDescent="0.3">
      <c r="A43" s="69">
        <v>2025</v>
      </c>
      <c r="B43" s="98" t="s">
        <v>140</v>
      </c>
      <c r="C43" s="99">
        <v>790353.39468999999</v>
      </c>
      <c r="D43" s="99">
        <v>807796.75699000002</v>
      </c>
      <c r="E43" s="99">
        <v>915049.38811000006</v>
      </c>
      <c r="F43" s="99">
        <v>853185.49924999999</v>
      </c>
      <c r="G43" s="99">
        <v>1006445.73517</v>
      </c>
      <c r="H43" s="99">
        <v>797324.85086000001</v>
      </c>
      <c r="I43" s="99">
        <v>985237.21479999996</v>
      </c>
      <c r="J43" s="99">
        <v>962272.18539999996</v>
      </c>
      <c r="K43" s="99">
        <v>940798.50101000001</v>
      </c>
      <c r="L43" s="99">
        <v>1067278.23263</v>
      </c>
      <c r="M43" s="99">
        <v>979412.21788999997</v>
      </c>
      <c r="N43" s="99">
        <v>1149428.46261</v>
      </c>
      <c r="O43" s="100">
        <v>11254582.439409999</v>
      </c>
    </row>
    <row r="44" spans="1:15" ht="14" x14ac:dyDescent="0.3">
      <c r="A44" s="70">
        <v>2026</v>
      </c>
      <c r="B44" s="98" t="s">
        <v>141</v>
      </c>
      <c r="C44" s="99">
        <v>1073175.2209900001</v>
      </c>
      <c r="D44" s="99">
        <v>1097838.77269</v>
      </c>
      <c r="E44" s="99">
        <v>1133840.23557</v>
      </c>
      <c r="F44" s="99">
        <v>1361484.58342</v>
      </c>
      <c r="G44" s="99">
        <v>1176507.6377300001</v>
      </c>
      <c r="H44" s="99">
        <v>1361871.2679699999</v>
      </c>
      <c r="I44" s="99"/>
      <c r="J44" s="99"/>
      <c r="K44" s="99"/>
      <c r="L44" s="99"/>
      <c r="M44" s="99"/>
      <c r="N44" s="99"/>
      <c r="O44" s="100">
        <v>7204717.7183699999</v>
      </c>
    </row>
    <row r="45" spans="1:15" ht="14" x14ac:dyDescent="0.3">
      <c r="A45" s="69">
        <v>2025</v>
      </c>
      <c r="B45" s="98" t="s">
        <v>141</v>
      </c>
      <c r="C45" s="99">
        <v>1010378.18805</v>
      </c>
      <c r="D45" s="99">
        <v>1020135.5774599999</v>
      </c>
      <c r="E45" s="99">
        <v>1135139.2460400001</v>
      </c>
      <c r="F45" s="99">
        <v>1080114.40429</v>
      </c>
      <c r="G45" s="99">
        <v>1234408.6391499999</v>
      </c>
      <c r="H45" s="99">
        <v>967648.90023000003</v>
      </c>
      <c r="I45" s="99">
        <v>1186774.2553099999</v>
      </c>
      <c r="J45" s="99">
        <v>1098536.68716</v>
      </c>
      <c r="K45" s="99">
        <v>1130733.9702900001</v>
      </c>
      <c r="L45" s="99">
        <v>1219321.63586</v>
      </c>
      <c r="M45" s="99">
        <v>1048325.22928</v>
      </c>
      <c r="N45" s="99">
        <v>1107813.7105</v>
      </c>
      <c r="O45" s="100">
        <v>13239330.44362</v>
      </c>
    </row>
    <row r="46" spans="1:15" ht="14" x14ac:dyDescent="0.3">
      <c r="A46" s="70">
        <v>2026</v>
      </c>
      <c r="B46" s="98" t="s">
        <v>142</v>
      </c>
      <c r="C46" s="99">
        <v>1081061.4344299999</v>
      </c>
      <c r="D46" s="99">
        <v>1177494.09619</v>
      </c>
      <c r="E46" s="99">
        <v>1536144.1660199999</v>
      </c>
      <c r="F46" s="99">
        <v>1422246.47496</v>
      </c>
      <c r="G46" s="99">
        <v>1416986.27798</v>
      </c>
      <c r="H46" s="99">
        <v>1750276.0290699999</v>
      </c>
      <c r="I46" s="99"/>
      <c r="J46" s="99"/>
      <c r="K46" s="99"/>
      <c r="L46" s="99"/>
      <c r="M46" s="99"/>
      <c r="N46" s="99"/>
      <c r="O46" s="100">
        <v>8384208.4786499999</v>
      </c>
    </row>
    <row r="47" spans="1:15" ht="14" x14ac:dyDescent="0.3">
      <c r="A47" s="69">
        <v>2025</v>
      </c>
      <c r="B47" s="98" t="s">
        <v>142</v>
      </c>
      <c r="C47" s="99">
        <v>1245833.6785500001</v>
      </c>
      <c r="D47" s="99">
        <v>1233277.96798</v>
      </c>
      <c r="E47" s="99">
        <v>1539795.1805400001</v>
      </c>
      <c r="F47" s="99">
        <v>1300330.56874</v>
      </c>
      <c r="G47" s="99">
        <v>1496070.90475</v>
      </c>
      <c r="H47" s="99">
        <v>1430238.3015000001</v>
      </c>
      <c r="I47" s="99">
        <v>1351623.13726</v>
      </c>
      <c r="J47" s="99">
        <v>1364739.8447199999</v>
      </c>
      <c r="K47" s="99">
        <v>1478968.3737900001</v>
      </c>
      <c r="L47" s="99">
        <v>1287155.7768000001</v>
      </c>
      <c r="M47" s="99">
        <v>1313261.7530499999</v>
      </c>
      <c r="N47" s="99">
        <v>1490687.42588</v>
      </c>
      <c r="O47" s="100">
        <v>16531982.913559999</v>
      </c>
    </row>
    <row r="48" spans="1:15" ht="14" x14ac:dyDescent="0.3">
      <c r="A48" s="70">
        <v>2026</v>
      </c>
      <c r="B48" s="98" t="s">
        <v>143</v>
      </c>
      <c r="C48" s="99">
        <v>316665.27356</v>
      </c>
      <c r="D48" s="99">
        <v>330873.28421000001</v>
      </c>
      <c r="E48" s="99">
        <v>376266.22258</v>
      </c>
      <c r="F48" s="99">
        <v>424512.98885000002</v>
      </c>
      <c r="G48" s="99">
        <v>362069.49790000002</v>
      </c>
      <c r="H48" s="99">
        <v>420127.68075</v>
      </c>
      <c r="I48" s="99"/>
      <c r="J48" s="99"/>
      <c r="K48" s="99"/>
      <c r="L48" s="99"/>
      <c r="M48" s="99"/>
      <c r="N48" s="99"/>
      <c r="O48" s="100">
        <v>2230514.9478500001</v>
      </c>
    </row>
    <row r="49" spans="1:15" ht="14" x14ac:dyDescent="0.3">
      <c r="A49" s="69">
        <v>2025</v>
      </c>
      <c r="B49" s="98" t="s">
        <v>143</v>
      </c>
      <c r="C49" s="99">
        <v>317167.46931000001</v>
      </c>
      <c r="D49" s="99">
        <v>320214.92627</v>
      </c>
      <c r="E49" s="99">
        <v>375147.76507999998</v>
      </c>
      <c r="F49" s="99">
        <v>387281.56464</v>
      </c>
      <c r="G49" s="99">
        <v>413257.34639000002</v>
      </c>
      <c r="H49" s="99">
        <v>365425.93476999999</v>
      </c>
      <c r="I49" s="99">
        <v>427228.41396999999</v>
      </c>
      <c r="J49" s="99">
        <v>363878.88085000002</v>
      </c>
      <c r="K49" s="99">
        <v>381331.92855999997</v>
      </c>
      <c r="L49" s="99">
        <v>402921.63257000002</v>
      </c>
      <c r="M49" s="99">
        <v>359544.72792999999</v>
      </c>
      <c r="N49" s="99">
        <v>385140.06241999997</v>
      </c>
      <c r="O49" s="100">
        <v>4498540.65276</v>
      </c>
    </row>
    <row r="50" spans="1:15" ht="14" x14ac:dyDescent="0.3">
      <c r="A50" s="70">
        <v>2026</v>
      </c>
      <c r="B50" s="98" t="s">
        <v>144</v>
      </c>
      <c r="C50" s="99">
        <v>483818.97527</v>
      </c>
      <c r="D50" s="99">
        <v>569646.94506000006</v>
      </c>
      <c r="E50" s="99">
        <v>352719.49333000003</v>
      </c>
      <c r="F50" s="99">
        <v>601630.27899000002</v>
      </c>
      <c r="G50" s="99">
        <v>443890.29892999999</v>
      </c>
      <c r="H50" s="99">
        <v>448070.41947999998</v>
      </c>
      <c r="I50" s="99"/>
      <c r="J50" s="99"/>
      <c r="K50" s="99"/>
      <c r="L50" s="99"/>
      <c r="M50" s="99"/>
      <c r="N50" s="99"/>
      <c r="O50" s="100">
        <v>2899776.4110599998</v>
      </c>
    </row>
    <row r="51" spans="1:15" ht="14" x14ac:dyDescent="0.3">
      <c r="A51" s="69">
        <v>2025</v>
      </c>
      <c r="B51" s="98" t="s">
        <v>144</v>
      </c>
      <c r="C51" s="99">
        <v>1162541.7113000001</v>
      </c>
      <c r="D51" s="99">
        <v>877795.87298999995</v>
      </c>
      <c r="E51" s="99">
        <v>565640.82074</v>
      </c>
      <c r="F51" s="99">
        <v>503105.11076000001</v>
      </c>
      <c r="G51" s="99">
        <v>853334.53607000003</v>
      </c>
      <c r="H51" s="99">
        <v>379389.43831</v>
      </c>
      <c r="I51" s="99">
        <v>756187.43886999995</v>
      </c>
      <c r="J51" s="99">
        <v>596468.79905000003</v>
      </c>
      <c r="K51" s="99">
        <v>498420.43046</v>
      </c>
      <c r="L51" s="99">
        <v>568847.43663000001</v>
      </c>
      <c r="M51" s="99">
        <v>615179.57655</v>
      </c>
      <c r="N51" s="99">
        <v>553359.34247000003</v>
      </c>
      <c r="O51" s="100">
        <v>7930270.5142000001</v>
      </c>
    </row>
    <row r="52" spans="1:15" ht="14" x14ac:dyDescent="0.3">
      <c r="A52" s="70">
        <v>2026</v>
      </c>
      <c r="B52" s="98" t="s">
        <v>145</v>
      </c>
      <c r="C52" s="99">
        <v>554344.98517999996</v>
      </c>
      <c r="D52" s="99">
        <v>552706.99999000004</v>
      </c>
      <c r="E52" s="99">
        <v>801485.67357999994</v>
      </c>
      <c r="F52" s="99">
        <v>962331.95102000004</v>
      </c>
      <c r="G52" s="99">
        <v>992062.17156000005</v>
      </c>
      <c r="H52" s="99">
        <v>802809.73481000005</v>
      </c>
      <c r="I52" s="99"/>
      <c r="J52" s="99"/>
      <c r="K52" s="99"/>
      <c r="L52" s="99"/>
      <c r="M52" s="99"/>
      <c r="N52" s="99"/>
      <c r="O52" s="100">
        <v>4665741.51614</v>
      </c>
    </row>
    <row r="53" spans="1:15" ht="14" x14ac:dyDescent="0.3">
      <c r="A53" s="69">
        <v>2025</v>
      </c>
      <c r="B53" s="98" t="s">
        <v>145</v>
      </c>
      <c r="C53" s="99">
        <v>385083.81517999998</v>
      </c>
      <c r="D53" s="99">
        <v>435230.30199000001</v>
      </c>
      <c r="E53" s="99">
        <v>883920.19247000001</v>
      </c>
      <c r="F53" s="99">
        <v>538166.54835000006</v>
      </c>
      <c r="G53" s="99">
        <v>740975.65948000003</v>
      </c>
      <c r="H53" s="99">
        <v>619544.60363000003</v>
      </c>
      <c r="I53" s="99">
        <v>981427.40345999994</v>
      </c>
      <c r="J53" s="99">
        <v>833845.47017999995</v>
      </c>
      <c r="K53" s="99">
        <v>572821.24259000004</v>
      </c>
      <c r="L53" s="99">
        <v>707493.98236999998</v>
      </c>
      <c r="M53" s="99">
        <v>746154.93367000006</v>
      </c>
      <c r="N53" s="99">
        <v>2561194.4356</v>
      </c>
      <c r="O53" s="100">
        <v>10005858.58897</v>
      </c>
    </row>
    <row r="54" spans="1:15" ht="14" x14ac:dyDescent="0.3">
      <c r="A54" s="70">
        <v>2026</v>
      </c>
      <c r="B54" s="98" t="s">
        <v>146</v>
      </c>
      <c r="C54" s="99">
        <v>534512.20747000002</v>
      </c>
      <c r="D54" s="99">
        <v>610775.84612</v>
      </c>
      <c r="E54" s="99">
        <v>581105.62662</v>
      </c>
      <c r="F54" s="99">
        <v>676430.47042999999</v>
      </c>
      <c r="G54" s="99">
        <v>550504.86043</v>
      </c>
      <c r="H54" s="99">
        <v>639202.62974</v>
      </c>
      <c r="I54" s="99"/>
      <c r="J54" s="99"/>
      <c r="K54" s="99"/>
      <c r="L54" s="99"/>
      <c r="M54" s="99"/>
      <c r="N54" s="99"/>
      <c r="O54" s="100">
        <v>3592531.6408099998</v>
      </c>
    </row>
    <row r="55" spans="1:15" ht="14" x14ac:dyDescent="0.3">
      <c r="A55" s="69">
        <v>2025</v>
      </c>
      <c r="B55" s="98" t="s">
        <v>146</v>
      </c>
      <c r="C55" s="99">
        <v>588849.93016999995</v>
      </c>
      <c r="D55" s="99">
        <v>590510.17238</v>
      </c>
      <c r="E55" s="99">
        <v>637525.27711999998</v>
      </c>
      <c r="F55" s="99">
        <v>609011.31160000002</v>
      </c>
      <c r="G55" s="99">
        <v>656984.46658999997</v>
      </c>
      <c r="H55" s="99">
        <v>531511.53674000001</v>
      </c>
      <c r="I55" s="99">
        <v>656397.27888999996</v>
      </c>
      <c r="J55" s="99">
        <v>569194.61222999997</v>
      </c>
      <c r="K55" s="99">
        <v>605603.11046</v>
      </c>
      <c r="L55" s="99">
        <v>665875.52790999995</v>
      </c>
      <c r="M55" s="99">
        <v>612719.54674000002</v>
      </c>
      <c r="N55" s="99">
        <v>661814.75977999996</v>
      </c>
      <c r="O55" s="100">
        <v>7385997.5306099998</v>
      </c>
    </row>
    <row r="56" spans="1:15" ht="14" x14ac:dyDescent="0.3">
      <c r="A56" s="70">
        <v>2026</v>
      </c>
      <c r="B56" s="96" t="s">
        <v>30</v>
      </c>
      <c r="C56" s="102">
        <f>C58</f>
        <v>518900.74560000002</v>
      </c>
      <c r="D56" s="102">
        <f t="shared" ref="D56:O56" si="2">D58</f>
        <v>474071.31683000003</v>
      </c>
      <c r="E56" s="102">
        <f t="shared" si="2"/>
        <v>571576.53112000006</v>
      </c>
      <c r="F56" s="102">
        <f t="shared" si="2"/>
        <v>675109.53917</v>
      </c>
      <c r="G56" s="102">
        <f t="shared" si="2"/>
        <v>501607.06085000001</v>
      </c>
      <c r="H56" s="102">
        <f t="shared" si="2"/>
        <v>692559.21495000005</v>
      </c>
      <c r="I56" s="102"/>
      <c r="J56" s="102"/>
      <c r="K56" s="102"/>
      <c r="L56" s="102"/>
      <c r="M56" s="102"/>
      <c r="N56" s="102"/>
      <c r="O56" s="102">
        <f t="shared" si="2"/>
        <v>3433824.4085200001</v>
      </c>
    </row>
    <row r="57" spans="1:15" ht="14" x14ac:dyDescent="0.3">
      <c r="A57" s="69">
        <v>2025</v>
      </c>
      <c r="B57" s="96" t="s">
        <v>30</v>
      </c>
      <c r="C57" s="102">
        <f>C59</f>
        <v>456640.6508</v>
      </c>
      <c r="D57" s="102">
        <f t="shared" ref="D57:O57" si="3">D59</f>
        <v>417965.56385999999</v>
      </c>
      <c r="E57" s="102">
        <f t="shared" si="3"/>
        <v>492702.61076000001</v>
      </c>
      <c r="F57" s="102">
        <f t="shared" si="3"/>
        <v>474386.29479000001</v>
      </c>
      <c r="G57" s="102">
        <f t="shared" si="3"/>
        <v>531051.30299999996</v>
      </c>
      <c r="H57" s="102">
        <f t="shared" si="3"/>
        <v>490379.5393</v>
      </c>
      <c r="I57" s="102">
        <f t="shared" si="3"/>
        <v>571275.46848000004</v>
      </c>
      <c r="J57" s="102">
        <f t="shared" si="3"/>
        <v>522783.40360000002</v>
      </c>
      <c r="K57" s="102">
        <f t="shared" si="3"/>
        <v>549583.27093999996</v>
      </c>
      <c r="L57" s="102">
        <f t="shared" si="3"/>
        <v>583303.73604999995</v>
      </c>
      <c r="M57" s="102">
        <f t="shared" si="3"/>
        <v>531833.52486</v>
      </c>
      <c r="N57" s="102">
        <f t="shared" si="3"/>
        <v>588522.81391000003</v>
      </c>
      <c r="O57" s="102">
        <f t="shared" si="3"/>
        <v>6210428.18035</v>
      </c>
    </row>
    <row r="58" spans="1:15" ht="14" x14ac:dyDescent="0.3">
      <c r="A58" s="70">
        <v>2026</v>
      </c>
      <c r="B58" s="98" t="s">
        <v>147</v>
      </c>
      <c r="C58" s="99">
        <v>518900.74560000002</v>
      </c>
      <c r="D58" s="99">
        <v>474071.31683000003</v>
      </c>
      <c r="E58" s="99">
        <v>571576.53112000006</v>
      </c>
      <c r="F58" s="99">
        <v>675109.53917</v>
      </c>
      <c r="G58" s="99">
        <v>501607.06085000001</v>
      </c>
      <c r="H58" s="99">
        <v>692559.21495000005</v>
      </c>
      <c r="I58" s="99"/>
      <c r="J58" s="99"/>
      <c r="K58" s="99"/>
      <c r="L58" s="99"/>
      <c r="M58" s="99"/>
      <c r="N58" s="99"/>
      <c r="O58" s="100">
        <v>3433824.4085200001</v>
      </c>
    </row>
    <row r="59" spans="1:15" ht="14.5" thickBot="1" x14ac:dyDescent="0.35">
      <c r="A59" s="69">
        <v>2025</v>
      </c>
      <c r="B59" s="98" t="s">
        <v>147</v>
      </c>
      <c r="C59" s="99">
        <v>456640.6508</v>
      </c>
      <c r="D59" s="99">
        <v>417965.56385999999</v>
      </c>
      <c r="E59" s="99">
        <v>492702.61076000001</v>
      </c>
      <c r="F59" s="99">
        <v>474386.29479000001</v>
      </c>
      <c r="G59" s="99">
        <v>531051.30299999996</v>
      </c>
      <c r="H59" s="99">
        <v>490379.5393</v>
      </c>
      <c r="I59" s="99">
        <v>571275.46848000004</v>
      </c>
      <c r="J59" s="99">
        <v>522783.40360000002</v>
      </c>
      <c r="K59" s="99">
        <v>549583.27093999996</v>
      </c>
      <c r="L59" s="99">
        <v>583303.73604999995</v>
      </c>
      <c r="M59" s="99">
        <v>531833.52486</v>
      </c>
      <c r="N59" s="99">
        <v>588522.81391000003</v>
      </c>
      <c r="O59" s="100">
        <v>6210428.18035</v>
      </c>
    </row>
    <row r="60" spans="1:15" s="26" customFormat="1" ht="15" customHeight="1" thickBot="1" x14ac:dyDescent="0.3">
      <c r="A60" s="103">
        <v>2002</v>
      </c>
      <c r="B60" s="104" t="s">
        <v>36</v>
      </c>
      <c r="C60" s="105">
        <v>2607319.6609999998</v>
      </c>
      <c r="D60" s="105">
        <v>2383772.9539999999</v>
      </c>
      <c r="E60" s="105">
        <v>2918943.5210000002</v>
      </c>
      <c r="F60" s="105">
        <v>2742857.9219999998</v>
      </c>
      <c r="G60" s="105">
        <v>3000325.2429999998</v>
      </c>
      <c r="H60" s="105">
        <v>2770693.8810000001</v>
      </c>
      <c r="I60" s="105">
        <v>3103851.8620000002</v>
      </c>
      <c r="J60" s="105">
        <v>2975888.9739999999</v>
      </c>
      <c r="K60" s="105">
        <v>3218206.861</v>
      </c>
      <c r="L60" s="105">
        <v>3501128.02</v>
      </c>
      <c r="M60" s="105">
        <v>3593604.8960000002</v>
      </c>
      <c r="N60" s="105">
        <v>3242495.2340000002</v>
      </c>
      <c r="O60" s="106">
        <f>SUM(C60:N60)</f>
        <v>36059089.028999999</v>
      </c>
    </row>
    <row r="61" spans="1:15" s="26" customFormat="1" ht="15" customHeight="1" thickBot="1" x14ac:dyDescent="0.3">
      <c r="A61" s="103">
        <v>2003</v>
      </c>
      <c r="B61" s="104" t="s">
        <v>36</v>
      </c>
      <c r="C61" s="105">
        <v>3533705.5819999999</v>
      </c>
      <c r="D61" s="105">
        <v>2923460.39</v>
      </c>
      <c r="E61" s="105">
        <v>3908255.9909999999</v>
      </c>
      <c r="F61" s="105">
        <v>3662183.449</v>
      </c>
      <c r="G61" s="105">
        <v>3860471.3</v>
      </c>
      <c r="H61" s="105">
        <v>3796113.5219999999</v>
      </c>
      <c r="I61" s="105">
        <v>4236114.2640000004</v>
      </c>
      <c r="J61" s="105">
        <v>3828726.17</v>
      </c>
      <c r="K61" s="105">
        <v>4114677.523</v>
      </c>
      <c r="L61" s="105">
        <v>4824388.2589999996</v>
      </c>
      <c r="M61" s="105">
        <v>3969697.4580000001</v>
      </c>
      <c r="N61" s="105">
        <v>4595042.3940000003</v>
      </c>
      <c r="O61" s="106">
        <f t="shared" ref="O61:O79" si="4">SUM(C61:N61)</f>
        <v>47252836.302000001</v>
      </c>
    </row>
    <row r="62" spans="1:15" s="26" customFormat="1" ht="15" customHeight="1" thickBot="1" x14ac:dyDescent="0.3">
      <c r="A62" s="103">
        <v>2004</v>
      </c>
      <c r="B62" s="104" t="s">
        <v>36</v>
      </c>
      <c r="C62" s="105">
        <v>4619660.84</v>
      </c>
      <c r="D62" s="105">
        <v>3664503.0430000001</v>
      </c>
      <c r="E62" s="105">
        <v>5218042.1770000001</v>
      </c>
      <c r="F62" s="105">
        <v>5072462.9939999999</v>
      </c>
      <c r="G62" s="105">
        <v>5170061.6050000004</v>
      </c>
      <c r="H62" s="105">
        <v>5284383.2860000003</v>
      </c>
      <c r="I62" s="105">
        <v>5632138.7980000004</v>
      </c>
      <c r="J62" s="105">
        <v>4707491.284</v>
      </c>
      <c r="K62" s="105">
        <v>5656283.5209999997</v>
      </c>
      <c r="L62" s="105">
        <v>5867342.1210000003</v>
      </c>
      <c r="M62" s="105">
        <v>5733908.9759999998</v>
      </c>
      <c r="N62" s="105">
        <v>6540874.1749999998</v>
      </c>
      <c r="O62" s="106">
        <f t="shared" si="4"/>
        <v>63167152.819999993</v>
      </c>
    </row>
    <row r="63" spans="1:15" s="26" customFormat="1" ht="15" customHeight="1" thickBot="1" x14ac:dyDescent="0.3">
      <c r="A63" s="103">
        <v>2005</v>
      </c>
      <c r="B63" s="104" t="s">
        <v>36</v>
      </c>
      <c r="C63" s="105">
        <v>4997279.7240000004</v>
      </c>
      <c r="D63" s="105">
        <v>5651741.2520000003</v>
      </c>
      <c r="E63" s="105">
        <v>6591859.2180000003</v>
      </c>
      <c r="F63" s="105">
        <v>6128131.8779999996</v>
      </c>
      <c r="G63" s="105">
        <v>5977226.2170000002</v>
      </c>
      <c r="H63" s="105">
        <v>6038534.3669999996</v>
      </c>
      <c r="I63" s="105">
        <v>5763466.3530000001</v>
      </c>
      <c r="J63" s="105">
        <v>5552867.2120000003</v>
      </c>
      <c r="K63" s="105">
        <v>6814268.9409999996</v>
      </c>
      <c r="L63" s="105">
        <v>6772178.5690000001</v>
      </c>
      <c r="M63" s="105">
        <v>5942575.7819999997</v>
      </c>
      <c r="N63" s="105">
        <v>7246278.6299999999</v>
      </c>
      <c r="O63" s="106">
        <f t="shared" si="4"/>
        <v>73476408.142999992</v>
      </c>
    </row>
    <row r="64" spans="1:15" s="26" customFormat="1" ht="15" customHeight="1" thickBot="1" x14ac:dyDescent="0.3">
      <c r="A64" s="103">
        <v>2006</v>
      </c>
      <c r="B64" s="104" t="s">
        <v>36</v>
      </c>
      <c r="C64" s="105">
        <v>5133048.8810000001</v>
      </c>
      <c r="D64" s="105">
        <v>6058251.2790000001</v>
      </c>
      <c r="E64" s="105">
        <v>7411101.659</v>
      </c>
      <c r="F64" s="105">
        <v>6456090.2609999999</v>
      </c>
      <c r="G64" s="105">
        <v>7041543.2470000004</v>
      </c>
      <c r="H64" s="105">
        <v>7815434.6220000004</v>
      </c>
      <c r="I64" s="105">
        <v>7067411.4790000003</v>
      </c>
      <c r="J64" s="105">
        <v>6811202.4100000001</v>
      </c>
      <c r="K64" s="105">
        <v>7606551.0949999997</v>
      </c>
      <c r="L64" s="105">
        <v>6888812.5489999996</v>
      </c>
      <c r="M64" s="105">
        <v>8641474.5559999999</v>
      </c>
      <c r="N64" s="105">
        <v>8603753.4800000004</v>
      </c>
      <c r="O64" s="106">
        <f t="shared" si="4"/>
        <v>85534675.517999992</v>
      </c>
    </row>
    <row r="65" spans="1:15" s="26" customFormat="1" ht="15" customHeight="1" thickBot="1" x14ac:dyDescent="0.3">
      <c r="A65" s="103">
        <v>2007</v>
      </c>
      <c r="B65" s="104" t="s">
        <v>36</v>
      </c>
      <c r="C65" s="105">
        <v>6564559.7929999996</v>
      </c>
      <c r="D65" s="105">
        <v>7656951.608</v>
      </c>
      <c r="E65" s="105">
        <v>8957851.6209999993</v>
      </c>
      <c r="F65" s="105">
        <v>8313312.0049999999</v>
      </c>
      <c r="G65" s="105">
        <v>9147620.0419999994</v>
      </c>
      <c r="H65" s="105">
        <v>8980247.4370000008</v>
      </c>
      <c r="I65" s="105">
        <v>8937741.591</v>
      </c>
      <c r="J65" s="105">
        <v>8736689.0920000002</v>
      </c>
      <c r="K65" s="105">
        <v>9038743.8959999997</v>
      </c>
      <c r="L65" s="105">
        <v>9895216.6219999995</v>
      </c>
      <c r="M65" s="105">
        <v>11318798.220000001</v>
      </c>
      <c r="N65" s="105">
        <v>9724017.977</v>
      </c>
      <c r="O65" s="106">
        <f t="shared" si="4"/>
        <v>107271749.90399998</v>
      </c>
    </row>
    <row r="66" spans="1:15" s="26" customFormat="1" ht="15" customHeight="1" thickBot="1" x14ac:dyDescent="0.3">
      <c r="A66" s="103">
        <v>2008</v>
      </c>
      <c r="B66" s="104" t="s">
        <v>36</v>
      </c>
      <c r="C66" s="105">
        <v>10632207.040999999</v>
      </c>
      <c r="D66" s="105">
        <v>11077899.119999999</v>
      </c>
      <c r="E66" s="105">
        <v>11428587.233999999</v>
      </c>
      <c r="F66" s="105">
        <v>11363963.503</v>
      </c>
      <c r="G66" s="105">
        <v>12477968.699999999</v>
      </c>
      <c r="H66" s="105">
        <v>11770634.384</v>
      </c>
      <c r="I66" s="105">
        <v>12595426.863</v>
      </c>
      <c r="J66" s="105">
        <v>11046830.085999999</v>
      </c>
      <c r="K66" s="105">
        <v>12793148.034</v>
      </c>
      <c r="L66" s="105">
        <v>9722708.7899999991</v>
      </c>
      <c r="M66" s="105">
        <v>9395872.8969999999</v>
      </c>
      <c r="N66" s="105">
        <v>7721948.9740000004</v>
      </c>
      <c r="O66" s="106">
        <f t="shared" si="4"/>
        <v>132027195.626</v>
      </c>
    </row>
    <row r="67" spans="1:15" s="26" customFormat="1" ht="15" customHeight="1" thickBot="1" x14ac:dyDescent="0.3">
      <c r="A67" s="103">
        <v>2009</v>
      </c>
      <c r="B67" s="104" t="s">
        <v>36</v>
      </c>
      <c r="C67" s="105">
        <v>7884493.5240000002</v>
      </c>
      <c r="D67" s="105">
        <v>8435115.8340000007</v>
      </c>
      <c r="E67" s="105">
        <v>8155485.0810000002</v>
      </c>
      <c r="F67" s="105">
        <v>7561696.2829999998</v>
      </c>
      <c r="G67" s="105">
        <v>7346407.5279999999</v>
      </c>
      <c r="H67" s="105">
        <v>8329692.7829999998</v>
      </c>
      <c r="I67" s="105">
        <v>9055733.6710000001</v>
      </c>
      <c r="J67" s="105">
        <v>7839908.8420000002</v>
      </c>
      <c r="K67" s="105">
        <v>8480708.3870000001</v>
      </c>
      <c r="L67" s="105">
        <v>10095768.029999999</v>
      </c>
      <c r="M67" s="105">
        <v>8903010.773</v>
      </c>
      <c r="N67" s="105">
        <v>10054591.867000001</v>
      </c>
      <c r="O67" s="106">
        <f t="shared" si="4"/>
        <v>102142612.603</v>
      </c>
    </row>
    <row r="68" spans="1:15" s="26" customFormat="1" ht="15" customHeight="1" thickBot="1" x14ac:dyDescent="0.3">
      <c r="A68" s="103">
        <v>2010</v>
      </c>
      <c r="B68" s="104" t="s">
        <v>36</v>
      </c>
      <c r="C68" s="105">
        <v>7828748.0580000002</v>
      </c>
      <c r="D68" s="105">
        <v>8263237.8140000002</v>
      </c>
      <c r="E68" s="105">
        <v>9886488.1710000001</v>
      </c>
      <c r="F68" s="105">
        <v>9396006.6539999992</v>
      </c>
      <c r="G68" s="105">
        <v>9799958.1170000006</v>
      </c>
      <c r="H68" s="105">
        <v>9542907.6439999994</v>
      </c>
      <c r="I68" s="105">
        <v>9564682.5449999999</v>
      </c>
      <c r="J68" s="105">
        <v>8523451.9729999993</v>
      </c>
      <c r="K68" s="105">
        <v>8909230.5209999997</v>
      </c>
      <c r="L68" s="105">
        <v>10963586.27</v>
      </c>
      <c r="M68" s="105">
        <v>9382369.7180000003</v>
      </c>
      <c r="N68" s="105">
        <v>11822551.698999999</v>
      </c>
      <c r="O68" s="106">
        <f t="shared" si="4"/>
        <v>113883219.18399999</v>
      </c>
    </row>
    <row r="69" spans="1:15" s="26" customFormat="1" ht="15" customHeight="1" thickBot="1" x14ac:dyDescent="0.3">
      <c r="A69" s="103">
        <v>2011</v>
      </c>
      <c r="B69" s="104" t="s">
        <v>36</v>
      </c>
      <c r="C69" s="105">
        <v>9551084.6390000004</v>
      </c>
      <c r="D69" s="105">
        <v>10059126.307</v>
      </c>
      <c r="E69" s="105">
        <v>11811085.16</v>
      </c>
      <c r="F69" s="105">
        <v>11873269.447000001</v>
      </c>
      <c r="G69" s="105">
        <v>10943364.372</v>
      </c>
      <c r="H69" s="105">
        <v>11349953.558</v>
      </c>
      <c r="I69" s="105">
        <v>11860004.271</v>
      </c>
      <c r="J69" s="105">
        <v>11245124.657</v>
      </c>
      <c r="K69" s="105">
        <v>10750626.098999999</v>
      </c>
      <c r="L69" s="105">
        <v>11907219.297</v>
      </c>
      <c r="M69" s="105">
        <v>11078524.743000001</v>
      </c>
      <c r="N69" s="105">
        <v>12477486.279999999</v>
      </c>
      <c r="O69" s="106">
        <f t="shared" si="4"/>
        <v>134906868.83000001</v>
      </c>
    </row>
    <row r="70" spans="1:15" ht="13" thickBot="1" x14ac:dyDescent="0.3">
      <c r="A70" s="103">
        <v>2012</v>
      </c>
      <c r="B70" s="104" t="s">
        <v>36</v>
      </c>
      <c r="C70" s="105">
        <v>10348187.165999999</v>
      </c>
      <c r="D70" s="105">
        <v>11748000.124</v>
      </c>
      <c r="E70" s="105">
        <v>13208572.977</v>
      </c>
      <c r="F70" s="105">
        <v>12630226.718</v>
      </c>
      <c r="G70" s="105">
        <v>13131530.960999999</v>
      </c>
      <c r="H70" s="105">
        <v>13231198.687999999</v>
      </c>
      <c r="I70" s="105">
        <v>12830675.307</v>
      </c>
      <c r="J70" s="105">
        <v>12831394.572000001</v>
      </c>
      <c r="K70" s="105">
        <v>12952651.721999999</v>
      </c>
      <c r="L70" s="105">
        <v>13190769.654999999</v>
      </c>
      <c r="M70" s="105">
        <v>13753052.493000001</v>
      </c>
      <c r="N70" s="105">
        <v>12605476.173</v>
      </c>
      <c r="O70" s="106">
        <f t="shared" si="4"/>
        <v>152461736.55599999</v>
      </c>
    </row>
    <row r="71" spans="1:15" ht="13" thickBot="1" x14ac:dyDescent="0.3">
      <c r="A71" s="103">
        <v>2013</v>
      </c>
      <c r="B71" s="104" t="s">
        <v>36</v>
      </c>
      <c r="C71" s="105">
        <v>11481521.079</v>
      </c>
      <c r="D71" s="105">
        <v>12385690.909</v>
      </c>
      <c r="E71" s="105">
        <v>13122058.141000001</v>
      </c>
      <c r="F71" s="105">
        <v>12468202.903000001</v>
      </c>
      <c r="G71" s="105">
        <v>13277209.017000001</v>
      </c>
      <c r="H71" s="105">
        <v>12399973.961999999</v>
      </c>
      <c r="I71" s="105">
        <v>13059519.685000001</v>
      </c>
      <c r="J71" s="105">
        <v>11118300.903000001</v>
      </c>
      <c r="K71" s="105">
        <v>13060371.039000001</v>
      </c>
      <c r="L71" s="105">
        <v>12053704.638</v>
      </c>
      <c r="M71" s="105">
        <v>14201227.351</v>
      </c>
      <c r="N71" s="105">
        <v>13174857.460000001</v>
      </c>
      <c r="O71" s="106">
        <f t="shared" si="4"/>
        <v>151802637.08700001</v>
      </c>
    </row>
    <row r="72" spans="1:15" ht="13" thickBot="1" x14ac:dyDescent="0.3">
      <c r="A72" s="103">
        <v>2014</v>
      </c>
      <c r="B72" s="104" t="s">
        <v>36</v>
      </c>
      <c r="C72" s="105">
        <v>12399761.948000001</v>
      </c>
      <c r="D72" s="105">
        <v>13053292.493000001</v>
      </c>
      <c r="E72" s="105">
        <v>14680110.779999999</v>
      </c>
      <c r="F72" s="105">
        <v>13371185.664000001</v>
      </c>
      <c r="G72" s="105">
        <v>13681906.159</v>
      </c>
      <c r="H72" s="105">
        <v>12880924.245999999</v>
      </c>
      <c r="I72" s="105">
        <v>13344776.958000001</v>
      </c>
      <c r="J72" s="105">
        <v>11386828.925000001</v>
      </c>
      <c r="K72" s="105">
        <v>13583120.905999999</v>
      </c>
      <c r="L72" s="105">
        <v>12891630.102</v>
      </c>
      <c r="M72" s="105">
        <v>13067348.107000001</v>
      </c>
      <c r="N72" s="105">
        <v>13269271.402000001</v>
      </c>
      <c r="O72" s="106">
        <f t="shared" si="4"/>
        <v>157610157.69</v>
      </c>
    </row>
    <row r="73" spans="1:15" ht="13" thickBot="1" x14ac:dyDescent="0.3">
      <c r="A73" s="103">
        <v>2015</v>
      </c>
      <c r="B73" s="104" t="s">
        <v>36</v>
      </c>
      <c r="C73" s="105">
        <v>12301766.75</v>
      </c>
      <c r="D73" s="105">
        <v>12231860.140000001</v>
      </c>
      <c r="E73" s="105">
        <v>12519910.437999999</v>
      </c>
      <c r="F73" s="105">
        <v>13349346.866</v>
      </c>
      <c r="G73" s="105">
        <v>11080385.127</v>
      </c>
      <c r="H73" s="105">
        <v>11949647.085999999</v>
      </c>
      <c r="I73" s="105">
        <v>11129358.973999999</v>
      </c>
      <c r="J73" s="105">
        <v>11022045.344000001</v>
      </c>
      <c r="K73" s="105">
        <v>11581703.842</v>
      </c>
      <c r="L73" s="105">
        <v>13240039.088</v>
      </c>
      <c r="M73" s="105">
        <v>11681989.013</v>
      </c>
      <c r="N73" s="105">
        <v>11750818.76</v>
      </c>
      <c r="O73" s="106">
        <f t="shared" si="4"/>
        <v>143838871.428</v>
      </c>
    </row>
    <row r="74" spans="1:15" ht="13" thickBot="1" x14ac:dyDescent="0.3">
      <c r="A74" s="103">
        <v>2016</v>
      </c>
      <c r="B74" s="104" t="s">
        <v>36</v>
      </c>
      <c r="C74" s="105">
        <v>9546115.4000000004</v>
      </c>
      <c r="D74" s="105">
        <v>12366388.057</v>
      </c>
      <c r="E74" s="105">
        <v>12757672.093</v>
      </c>
      <c r="F74" s="105">
        <v>11950497.685000001</v>
      </c>
      <c r="G74" s="105">
        <v>12098611.067</v>
      </c>
      <c r="H74" s="105">
        <v>12864154.060000001</v>
      </c>
      <c r="I74" s="105">
        <v>9850124.8719999995</v>
      </c>
      <c r="J74" s="105">
        <v>11830762.82</v>
      </c>
      <c r="K74" s="105">
        <v>10901638.452</v>
      </c>
      <c r="L74" s="105">
        <v>12796159.91</v>
      </c>
      <c r="M74" s="105">
        <v>12786936.247</v>
      </c>
      <c r="N74" s="105">
        <v>12780523.145</v>
      </c>
      <c r="O74" s="106">
        <f t="shared" si="4"/>
        <v>142529583.80799997</v>
      </c>
    </row>
    <row r="75" spans="1:15" ht="13" thickBot="1" x14ac:dyDescent="0.3">
      <c r="A75" s="103">
        <v>2017</v>
      </c>
      <c r="B75" s="104" t="s">
        <v>36</v>
      </c>
      <c r="C75" s="105">
        <v>11247585.677000133</v>
      </c>
      <c r="D75" s="105">
        <v>12089908.933999483</v>
      </c>
      <c r="E75" s="105">
        <v>14470814.05899963</v>
      </c>
      <c r="F75" s="105">
        <v>12859938.790999187</v>
      </c>
      <c r="G75" s="105">
        <v>13582079.73099998</v>
      </c>
      <c r="H75" s="105">
        <v>13125306.943999315</v>
      </c>
      <c r="I75" s="105">
        <v>12612074.05599888</v>
      </c>
      <c r="J75" s="105">
        <v>13248462.990000026</v>
      </c>
      <c r="K75" s="105">
        <v>11810080.804999635</v>
      </c>
      <c r="L75" s="105">
        <v>13912699.49399944</v>
      </c>
      <c r="M75" s="105">
        <v>14188323.115998682</v>
      </c>
      <c r="N75" s="105">
        <v>13845665.816998869</v>
      </c>
      <c r="O75" s="106">
        <f t="shared" si="4"/>
        <v>156992940.41399324</v>
      </c>
    </row>
    <row r="76" spans="1:15" ht="13" thickBot="1" x14ac:dyDescent="0.3">
      <c r="A76" s="103">
        <v>2018</v>
      </c>
      <c r="B76" s="104" t="s">
        <v>36</v>
      </c>
      <c r="C76" s="105">
        <v>13080096.762</v>
      </c>
      <c r="D76" s="105">
        <v>13827132.654999999</v>
      </c>
      <c r="E76" s="105">
        <v>16338253.918</v>
      </c>
      <c r="F76" s="105">
        <v>14530822.873</v>
      </c>
      <c r="G76" s="105">
        <v>15166648.044</v>
      </c>
      <c r="H76" s="105">
        <v>13657091.159</v>
      </c>
      <c r="I76" s="105">
        <v>14771360.698000001</v>
      </c>
      <c r="J76" s="105">
        <v>12926754.198999999</v>
      </c>
      <c r="K76" s="105">
        <v>15247368.846000001</v>
      </c>
      <c r="L76" s="105">
        <v>16590652.49</v>
      </c>
      <c r="M76" s="105">
        <v>16386878.392999999</v>
      </c>
      <c r="N76" s="105">
        <v>14645696.251</v>
      </c>
      <c r="O76" s="106">
        <f t="shared" si="4"/>
        <v>177168756.28799999</v>
      </c>
    </row>
    <row r="77" spans="1:15" ht="13" thickBot="1" x14ac:dyDescent="0.3">
      <c r="A77" s="103">
        <v>2019</v>
      </c>
      <c r="B77" s="104" t="s">
        <v>36</v>
      </c>
      <c r="C77" s="105">
        <v>13874826.012</v>
      </c>
      <c r="D77" s="105">
        <v>14323043.041999999</v>
      </c>
      <c r="E77" s="105">
        <v>16335862.397</v>
      </c>
      <c r="F77" s="105">
        <v>15340619.824999999</v>
      </c>
      <c r="G77" s="105">
        <v>16855105.096999999</v>
      </c>
      <c r="H77" s="105">
        <v>11634653.880999999</v>
      </c>
      <c r="I77" s="105">
        <v>15932004.723999999</v>
      </c>
      <c r="J77" s="105">
        <v>13222876.222999999</v>
      </c>
      <c r="K77" s="105">
        <v>15273579.960999999</v>
      </c>
      <c r="L77" s="105">
        <v>16410781.68</v>
      </c>
      <c r="M77" s="105">
        <v>16242650.391000001</v>
      </c>
      <c r="N77" s="105">
        <v>15386718.469000001</v>
      </c>
      <c r="O77" s="105">
        <f t="shared" si="4"/>
        <v>180832721.70199999</v>
      </c>
    </row>
    <row r="78" spans="1:15" ht="13" thickBot="1" x14ac:dyDescent="0.3">
      <c r="A78" s="103">
        <v>2020</v>
      </c>
      <c r="B78" s="104" t="s">
        <v>36</v>
      </c>
      <c r="C78" s="105">
        <v>14701346.982000001</v>
      </c>
      <c r="D78" s="105">
        <v>14608289.785</v>
      </c>
      <c r="E78" s="105">
        <v>13353075.963</v>
      </c>
      <c r="F78" s="105">
        <v>8978290.7589999996</v>
      </c>
      <c r="G78" s="105">
        <v>9957512.1809999999</v>
      </c>
      <c r="H78" s="105">
        <v>13460251.822000001</v>
      </c>
      <c r="I78" s="105">
        <v>14890653.468</v>
      </c>
      <c r="J78" s="105">
        <v>12456453.472999999</v>
      </c>
      <c r="K78" s="105">
        <v>15990797.705</v>
      </c>
      <c r="L78" s="105">
        <v>17315266.203000002</v>
      </c>
      <c r="M78" s="105">
        <v>16088682.231000001</v>
      </c>
      <c r="N78" s="105">
        <v>17837134.738000002</v>
      </c>
      <c r="O78" s="105">
        <f t="shared" si="4"/>
        <v>169637755.31000003</v>
      </c>
    </row>
    <row r="79" spans="1:15" ht="13" thickBot="1" x14ac:dyDescent="0.3">
      <c r="A79" s="103">
        <v>2021</v>
      </c>
      <c r="B79" s="104" t="s">
        <v>36</v>
      </c>
      <c r="C79" s="105">
        <v>15306487.643915899</v>
      </c>
      <c r="D79" s="105">
        <v>15777151.373676499</v>
      </c>
      <c r="E79" s="105">
        <v>18125533.345878098</v>
      </c>
      <c r="F79" s="105">
        <v>18106582.520971801</v>
      </c>
      <c r="G79" s="105">
        <v>18587253.5966384</v>
      </c>
      <c r="H79" s="105">
        <v>19036800.670268498</v>
      </c>
      <c r="I79" s="105">
        <v>19020902.292177301</v>
      </c>
      <c r="J79" s="105">
        <v>18681996.8976386</v>
      </c>
      <c r="K79" s="105">
        <v>19984264.497713201</v>
      </c>
      <c r="L79" s="105">
        <v>21100833.1277362</v>
      </c>
      <c r="M79" s="105">
        <v>20749365.9948617</v>
      </c>
      <c r="N79" s="105">
        <v>21316881.481321499</v>
      </c>
      <c r="O79" s="105">
        <f t="shared" si="4"/>
        <v>225794053.44279772</v>
      </c>
    </row>
    <row r="80" spans="1:15" ht="13" thickBot="1" x14ac:dyDescent="0.3">
      <c r="A80" s="103">
        <v>2022</v>
      </c>
      <c r="B80" s="104" t="s">
        <v>36</v>
      </c>
      <c r="C80" s="105">
        <v>17553745.067000002</v>
      </c>
      <c r="D80" s="105">
        <v>19904331.120000001</v>
      </c>
      <c r="E80" s="105">
        <v>22609642.478</v>
      </c>
      <c r="F80" s="105">
        <v>23330991.125</v>
      </c>
      <c r="G80" s="105">
        <v>18931811.633000001</v>
      </c>
      <c r="H80" s="105">
        <v>23359482.375999998</v>
      </c>
      <c r="I80" s="105">
        <v>18536547.530999999</v>
      </c>
      <c r="J80" s="105">
        <v>21275849.662</v>
      </c>
      <c r="K80" s="105">
        <v>22596774.302000001</v>
      </c>
      <c r="L80" s="105">
        <v>21300785.131999999</v>
      </c>
      <c r="M80" s="105">
        <v>21871038.612</v>
      </c>
      <c r="N80" s="105">
        <v>22898748.625</v>
      </c>
      <c r="O80" s="105">
        <f t="shared" ref="O80" si="5">SUM(C80:N80)</f>
        <v>254169747.66300002</v>
      </c>
    </row>
    <row r="81" spans="1:15" ht="13" thickBot="1" x14ac:dyDescent="0.3">
      <c r="A81" s="103">
        <v>2023</v>
      </c>
      <c r="B81" s="104" t="s">
        <v>36</v>
      </c>
      <c r="C81" s="105">
        <v>19331709</v>
      </c>
      <c r="D81" s="105">
        <v>18565678</v>
      </c>
      <c r="E81" s="105">
        <v>23562970</v>
      </c>
      <c r="F81" s="105">
        <v>19250045</v>
      </c>
      <c r="G81" s="105">
        <v>21633012</v>
      </c>
      <c r="H81" s="105">
        <v>20773219</v>
      </c>
      <c r="I81" s="105">
        <v>19779817</v>
      </c>
      <c r="J81" s="105">
        <v>21556273</v>
      </c>
      <c r="K81" s="105">
        <v>22411386</v>
      </c>
      <c r="L81" s="105">
        <v>22804541</v>
      </c>
      <c r="M81" s="105">
        <v>23000730</v>
      </c>
      <c r="N81" s="105">
        <v>22958051</v>
      </c>
      <c r="O81" s="105">
        <f t="shared" ref="O81" si="6">SUM(C81:N81)</f>
        <v>255627431</v>
      </c>
    </row>
    <row r="82" spans="1:15" ht="13" thickBot="1" x14ac:dyDescent="0.3">
      <c r="A82" s="103">
        <v>2024</v>
      </c>
      <c r="B82" s="104" t="s">
        <v>36</v>
      </c>
      <c r="C82" s="105">
        <v>20000625</v>
      </c>
      <c r="D82" s="105">
        <v>21091519</v>
      </c>
      <c r="E82" s="105">
        <v>22648722</v>
      </c>
      <c r="F82" s="105">
        <v>19292521</v>
      </c>
      <c r="G82" s="105">
        <v>24180070</v>
      </c>
      <c r="H82" s="105">
        <v>19015329</v>
      </c>
      <c r="I82" s="105">
        <v>22475505</v>
      </c>
      <c r="J82" s="105">
        <v>22000689</v>
      </c>
      <c r="K82" s="105">
        <v>21956026</v>
      </c>
      <c r="L82" s="105">
        <v>23473313</v>
      </c>
      <c r="M82" s="105">
        <v>22236792</v>
      </c>
      <c r="N82" s="105">
        <v>23407021</v>
      </c>
      <c r="O82" s="105">
        <f t="shared" ref="O82:O83" si="7">SUM(C82:N82)</f>
        <v>261778132</v>
      </c>
    </row>
    <row r="83" spans="1:15" ht="13" thickBot="1" x14ac:dyDescent="0.3">
      <c r="A83" s="103">
        <v>2025</v>
      </c>
      <c r="B83" s="104" t="s">
        <v>36</v>
      </c>
      <c r="C83" s="105">
        <v>21160078.324999999</v>
      </c>
      <c r="D83" s="105">
        <v>20727865.228</v>
      </c>
      <c r="E83" s="105">
        <v>23405271.998</v>
      </c>
      <c r="F83" s="105">
        <v>20779255.081999999</v>
      </c>
      <c r="G83" s="105">
        <v>24815574.285999998</v>
      </c>
      <c r="H83" s="105">
        <v>20468067.451000001</v>
      </c>
      <c r="I83" s="105">
        <v>24909324.473999999</v>
      </c>
      <c r="J83" s="105">
        <v>21701379.021000002</v>
      </c>
      <c r="K83" s="105">
        <v>22513818.057</v>
      </c>
      <c r="L83" s="105">
        <v>23949578.434999999</v>
      </c>
      <c r="M83" s="105">
        <v>22508344.260000002</v>
      </c>
      <c r="N83" s="105">
        <v>26298639.866</v>
      </c>
      <c r="O83" s="105">
        <f t="shared" si="7"/>
        <v>273237196.48300004</v>
      </c>
    </row>
    <row r="84" spans="1:15" ht="13" thickBot="1" x14ac:dyDescent="0.3">
      <c r="A84" s="103">
        <v>2026</v>
      </c>
      <c r="B84" s="104" t="s">
        <v>36</v>
      </c>
      <c r="C84" s="105">
        <v>20328163.73</v>
      </c>
      <c r="D84" s="105">
        <v>21031277.673999999</v>
      </c>
      <c r="E84" s="105">
        <v>21914498.859999999</v>
      </c>
      <c r="F84" s="105">
        <v>25383496.263</v>
      </c>
      <c r="G84" s="105">
        <v>22461027.420000002</v>
      </c>
      <c r="H84" s="120">
        <v>24940275.410999998</v>
      </c>
      <c r="I84" s="105"/>
      <c r="J84" s="105"/>
      <c r="K84" s="105"/>
      <c r="L84" s="105"/>
      <c r="M84" s="105"/>
      <c r="N84" s="105"/>
      <c r="O84" s="105">
        <f t="shared" ref="O84" si="8">SUM(C84:N84)</f>
        <v>136058739.35799998</v>
      </c>
    </row>
  </sheetData>
  <autoFilter ref="A1:O84" xr:uid="{00000000-0001-0000-0D00-000000000000}"/>
  <pageMargins left="0.59055118110236227" right="0.35433070866141736" top="0.23622047244094491" bottom="0.19685039370078741" header="0" footer="0"/>
  <pageSetup paperSize="9" scale="60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2:D92"/>
  <sheetViews>
    <sheetView showGridLines="0" workbookViewId="0">
      <selection activeCell="A93" sqref="A93"/>
    </sheetView>
  </sheetViews>
  <sheetFormatPr defaultColWidth="9.1796875" defaultRowHeight="12.5" x14ac:dyDescent="0.25"/>
  <cols>
    <col min="1" max="1" width="29.1796875" customWidth="1"/>
    <col min="2" max="2" width="20" style="29" customWidth="1"/>
    <col min="3" max="3" width="17.54296875" style="29" customWidth="1"/>
    <col min="4" max="4" width="9.26953125" bestFit="1" customWidth="1"/>
  </cols>
  <sheetData>
    <row r="2" spans="1:4" ht="24.65" customHeight="1" x14ac:dyDescent="0.4">
      <c r="A2" s="127" t="s">
        <v>58</v>
      </c>
      <c r="B2" s="127"/>
      <c r="C2" s="127"/>
      <c r="D2" s="127"/>
    </row>
    <row r="3" spans="1:4" ht="15.5" x14ac:dyDescent="0.35">
      <c r="A3" s="126" t="s">
        <v>59</v>
      </c>
      <c r="B3" s="126"/>
      <c r="C3" s="126"/>
      <c r="D3" s="126"/>
    </row>
    <row r="4" spans="1:4" x14ac:dyDescent="0.25">
      <c r="A4" s="107"/>
      <c r="B4" s="108"/>
      <c r="C4" s="108"/>
      <c r="D4" s="107"/>
    </row>
    <row r="5" spans="1:4" ht="13" x14ac:dyDescent="0.3">
      <c r="A5" s="109" t="s">
        <v>60</v>
      </c>
      <c r="B5" s="110" t="s">
        <v>148</v>
      </c>
      <c r="C5" s="110" t="s">
        <v>149</v>
      </c>
      <c r="D5" s="111" t="s">
        <v>61</v>
      </c>
    </row>
    <row r="6" spans="1:4" x14ac:dyDescent="0.25">
      <c r="A6" s="112" t="s">
        <v>150</v>
      </c>
      <c r="B6" s="113">
        <v>1.6565399999999999</v>
      </c>
      <c r="C6" s="113">
        <v>128.87100000000001</v>
      </c>
      <c r="D6" s="119">
        <f t="shared" ref="D6:D15" si="0">(C6-B6)/B6</f>
        <v>76.795284146473989</v>
      </c>
    </row>
    <row r="7" spans="1:4" x14ac:dyDescent="0.25">
      <c r="A7" s="112" t="s">
        <v>151</v>
      </c>
      <c r="B7" s="113">
        <v>9.9764300000000006</v>
      </c>
      <c r="C7" s="113">
        <v>581.92755</v>
      </c>
      <c r="D7" s="119">
        <f t="shared" si="0"/>
        <v>57.330239374204993</v>
      </c>
    </row>
    <row r="8" spans="1:4" x14ac:dyDescent="0.25">
      <c r="A8" s="112" t="s">
        <v>152</v>
      </c>
      <c r="B8" s="113">
        <v>5.8878899999999996</v>
      </c>
      <c r="C8" s="113">
        <v>218.17905999999999</v>
      </c>
      <c r="D8" s="119">
        <f t="shared" si="0"/>
        <v>36.055559801558793</v>
      </c>
    </row>
    <row r="9" spans="1:4" x14ac:dyDescent="0.25">
      <c r="A9" s="112" t="s">
        <v>153</v>
      </c>
      <c r="B9" s="113">
        <v>3.9500999999999999</v>
      </c>
      <c r="C9" s="113">
        <v>122.65262</v>
      </c>
      <c r="D9" s="119">
        <f t="shared" si="0"/>
        <v>30.050510113668008</v>
      </c>
    </row>
    <row r="10" spans="1:4" x14ac:dyDescent="0.25">
      <c r="A10" s="112" t="s">
        <v>154</v>
      </c>
      <c r="B10" s="113">
        <v>6.3787900000000004</v>
      </c>
      <c r="C10" s="113">
        <v>143.89238</v>
      </c>
      <c r="D10" s="119">
        <f t="shared" si="0"/>
        <v>21.557942807334932</v>
      </c>
    </row>
    <row r="11" spans="1:4" x14ac:dyDescent="0.25">
      <c r="A11" s="112" t="s">
        <v>155</v>
      </c>
      <c r="B11" s="113">
        <v>45.044750000000001</v>
      </c>
      <c r="C11" s="113">
        <v>882.98179000000005</v>
      </c>
      <c r="D11" s="119">
        <f t="shared" si="0"/>
        <v>18.602324133223075</v>
      </c>
    </row>
    <row r="12" spans="1:4" x14ac:dyDescent="0.25">
      <c r="A12" s="112" t="s">
        <v>156</v>
      </c>
      <c r="B12" s="113">
        <v>568.15135999999995</v>
      </c>
      <c r="C12" s="113">
        <v>3309.2725599999999</v>
      </c>
      <c r="D12" s="119">
        <f t="shared" si="0"/>
        <v>4.8246319431497975</v>
      </c>
    </row>
    <row r="13" spans="1:4" x14ac:dyDescent="0.25">
      <c r="A13" s="112" t="s">
        <v>157</v>
      </c>
      <c r="B13" s="113">
        <v>2160.6002400000002</v>
      </c>
      <c r="C13" s="113">
        <v>11620.92671</v>
      </c>
      <c r="D13" s="119">
        <f t="shared" si="0"/>
        <v>4.3785640188580182</v>
      </c>
    </row>
    <row r="14" spans="1:4" x14ac:dyDescent="0.25">
      <c r="A14" s="112" t="s">
        <v>158</v>
      </c>
      <c r="B14" s="113">
        <v>1004.81463</v>
      </c>
      <c r="C14" s="113">
        <v>4410.9238299999997</v>
      </c>
      <c r="D14" s="119">
        <f t="shared" si="0"/>
        <v>3.3897886220068272</v>
      </c>
    </row>
    <row r="15" spans="1:4" x14ac:dyDescent="0.25">
      <c r="A15" s="112" t="s">
        <v>159</v>
      </c>
      <c r="B15" s="113">
        <v>14.74723</v>
      </c>
      <c r="C15" s="113">
        <v>60.843359999999997</v>
      </c>
      <c r="D15" s="119">
        <f t="shared" si="0"/>
        <v>3.1257483608786187</v>
      </c>
    </row>
    <row r="16" spans="1:4" x14ac:dyDescent="0.25">
      <c r="A16" s="114"/>
      <c r="B16" s="108"/>
      <c r="C16" s="108"/>
      <c r="D16" s="115"/>
    </row>
    <row r="17" spans="1:4" x14ac:dyDescent="0.25">
      <c r="A17" s="116"/>
      <c r="B17" s="108"/>
      <c r="C17" s="108"/>
      <c r="D17" s="107"/>
    </row>
    <row r="18" spans="1:4" ht="19" x14ac:dyDescent="0.4">
      <c r="A18" s="127" t="s">
        <v>62</v>
      </c>
      <c r="B18" s="127"/>
      <c r="C18" s="127"/>
      <c r="D18" s="127"/>
    </row>
    <row r="19" spans="1:4" ht="15.5" x14ac:dyDescent="0.35">
      <c r="A19" s="126" t="s">
        <v>63</v>
      </c>
      <c r="B19" s="126"/>
      <c r="C19" s="126"/>
      <c r="D19" s="126"/>
    </row>
    <row r="20" spans="1:4" ht="13" x14ac:dyDescent="0.3">
      <c r="A20" s="117"/>
      <c r="B20" s="108"/>
      <c r="C20" s="108"/>
      <c r="D20" s="107"/>
    </row>
    <row r="21" spans="1:4" ht="13" x14ac:dyDescent="0.3">
      <c r="A21" s="109" t="s">
        <v>60</v>
      </c>
      <c r="B21" s="110" t="s">
        <v>148</v>
      </c>
      <c r="C21" s="110" t="s">
        <v>149</v>
      </c>
      <c r="D21" s="111" t="s">
        <v>61</v>
      </c>
    </row>
    <row r="22" spans="1:4" x14ac:dyDescent="0.25">
      <c r="A22" s="112" t="s">
        <v>160</v>
      </c>
      <c r="B22" s="113">
        <v>1567769.0765800001</v>
      </c>
      <c r="C22" s="113">
        <v>1815312.83617</v>
      </c>
      <c r="D22" s="119">
        <f t="shared" ref="D22:D31" si="1">(C22-B22)/B22</f>
        <v>0.15789554934327615</v>
      </c>
    </row>
    <row r="23" spans="1:4" x14ac:dyDescent="0.25">
      <c r="A23" s="112" t="s">
        <v>161</v>
      </c>
      <c r="B23" s="113">
        <v>948272.11604999995</v>
      </c>
      <c r="C23" s="113">
        <v>1291844.9952100001</v>
      </c>
      <c r="D23" s="119">
        <f t="shared" si="1"/>
        <v>0.36231464929195956</v>
      </c>
    </row>
    <row r="24" spans="1:4" x14ac:dyDescent="0.25">
      <c r="A24" s="112" t="s">
        <v>162</v>
      </c>
      <c r="B24" s="113">
        <v>1018250.93316</v>
      </c>
      <c r="C24" s="113">
        <v>1237370.7313999999</v>
      </c>
      <c r="D24" s="119">
        <f t="shared" si="1"/>
        <v>0.21519233727583448</v>
      </c>
    </row>
    <row r="25" spans="1:4" x14ac:dyDescent="0.25">
      <c r="A25" s="112" t="s">
        <v>163</v>
      </c>
      <c r="B25" s="113">
        <v>1060761.7457699999</v>
      </c>
      <c r="C25" s="113">
        <v>1182941.8505899999</v>
      </c>
      <c r="D25" s="119">
        <f t="shared" si="1"/>
        <v>0.11518147718582204</v>
      </c>
    </row>
    <row r="26" spans="1:4" x14ac:dyDescent="0.25">
      <c r="A26" s="112" t="s">
        <v>164</v>
      </c>
      <c r="B26" s="113">
        <v>802030.08563999995</v>
      </c>
      <c r="C26" s="113">
        <v>1076892.4853000001</v>
      </c>
      <c r="D26" s="119">
        <f t="shared" si="1"/>
        <v>0.34270834047411924</v>
      </c>
    </row>
    <row r="27" spans="1:4" x14ac:dyDescent="0.25">
      <c r="A27" s="112" t="s">
        <v>165</v>
      </c>
      <c r="B27" s="113">
        <v>837293.76249999995</v>
      </c>
      <c r="C27" s="113">
        <v>1010558.81449</v>
      </c>
      <c r="D27" s="119">
        <f t="shared" si="1"/>
        <v>0.20693460258519492</v>
      </c>
    </row>
    <row r="28" spans="1:4" x14ac:dyDescent="0.25">
      <c r="A28" s="112" t="s">
        <v>166</v>
      </c>
      <c r="B28" s="113">
        <v>625953.59311999998</v>
      </c>
      <c r="C28" s="113">
        <v>789819.16954999999</v>
      </c>
      <c r="D28" s="119">
        <f t="shared" si="1"/>
        <v>0.26178550332018902</v>
      </c>
    </row>
    <row r="29" spans="1:4" x14ac:dyDescent="0.25">
      <c r="A29" s="112" t="s">
        <v>167</v>
      </c>
      <c r="B29" s="113">
        <v>722616.65608999995</v>
      </c>
      <c r="C29" s="113">
        <v>700998.69033999997</v>
      </c>
      <c r="D29" s="119">
        <f t="shared" si="1"/>
        <v>-2.9916229535826691E-2</v>
      </c>
    </row>
    <row r="30" spans="1:4" x14ac:dyDescent="0.25">
      <c r="A30" s="112" t="s">
        <v>168</v>
      </c>
      <c r="B30" s="113">
        <v>578978.83030999999</v>
      </c>
      <c r="C30" s="113">
        <v>619800.95212999999</v>
      </c>
      <c r="D30" s="119">
        <f t="shared" si="1"/>
        <v>7.0507106102899827E-2</v>
      </c>
    </row>
    <row r="31" spans="1:4" x14ac:dyDescent="0.25">
      <c r="A31" s="112" t="s">
        <v>169</v>
      </c>
      <c r="B31" s="113">
        <v>445392.32766000001</v>
      </c>
      <c r="C31" s="113">
        <v>582387.77396999998</v>
      </c>
      <c r="D31" s="119">
        <f t="shared" si="1"/>
        <v>0.30758375886209349</v>
      </c>
    </row>
    <row r="32" spans="1:4" x14ac:dyDescent="0.25">
      <c r="A32" s="107"/>
      <c r="B32" s="108"/>
      <c r="C32" s="108"/>
      <c r="D32" s="107"/>
    </row>
    <row r="33" spans="1:4" ht="19" x14ac:dyDescent="0.4">
      <c r="A33" s="127" t="s">
        <v>64</v>
      </c>
      <c r="B33" s="127"/>
      <c r="C33" s="127"/>
      <c r="D33" s="127"/>
    </row>
    <row r="34" spans="1:4" ht="15.5" x14ac:dyDescent="0.35">
      <c r="A34" s="126" t="s">
        <v>68</v>
      </c>
      <c r="B34" s="126"/>
      <c r="C34" s="126"/>
      <c r="D34" s="126"/>
    </row>
    <row r="35" spans="1:4" x14ac:dyDescent="0.25">
      <c r="A35" s="107"/>
      <c r="B35" s="108"/>
      <c r="C35" s="108"/>
      <c r="D35" s="107"/>
    </row>
    <row r="36" spans="1:4" ht="13" x14ac:dyDescent="0.3">
      <c r="A36" s="109" t="s">
        <v>66</v>
      </c>
      <c r="B36" s="110" t="s">
        <v>148</v>
      </c>
      <c r="C36" s="110" t="s">
        <v>149</v>
      </c>
      <c r="D36" s="111" t="s">
        <v>61</v>
      </c>
    </row>
    <row r="37" spans="1:4" x14ac:dyDescent="0.25">
      <c r="A37" s="112" t="s">
        <v>138</v>
      </c>
      <c r="B37" s="113">
        <v>84044.054889999999</v>
      </c>
      <c r="C37" s="113">
        <v>279412.78463000001</v>
      </c>
      <c r="D37" s="119">
        <f t="shared" ref="D37:D46" si="2">(C37-B37)/B37</f>
        <v>2.3245990450568561</v>
      </c>
    </row>
    <row r="38" spans="1:4" x14ac:dyDescent="0.25">
      <c r="A38" s="112" t="s">
        <v>123</v>
      </c>
      <c r="B38" s="113">
        <v>202611.67701000001</v>
      </c>
      <c r="C38" s="113">
        <v>398455.33708999999</v>
      </c>
      <c r="D38" s="119">
        <f t="shared" si="2"/>
        <v>0.96659611612776886</v>
      </c>
    </row>
    <row r="39" spans="1:4" x14ac:dyDescent="0.25">
      <c r="A39" s="112" t="s">
        <v>126</v>
      </c>
      <c r="B39" s="113">
        <v>139627.1686</v>
      </c>
      <c r="C39" s="113">
        <v>242937.98772</v>
      </c>
      <c r="D39" s="119">
        <f t="shared" si="2"/>
        <v>0.73990484914839127</v>
      </c>
    </row>
    <row r="40" spans="1:4" x14ac:dyDescent="0.25">
      <c r="A40" s="112" t="s">
        <v>147</v>
      </c>
      <c r="B40" s="113">
        <v>490379.5393</v>
      </c>
      <c r="C40" s="113">
        <v>692559.21495000005</v>
      </c>
      <c r="D40" s="119">
        <f t="shared" si="2"/>
        <v>0.41229223376367746</v>
      </c>
    </row>
    <row r="41" spans="1:4" x14ac:dyDescent="0.25">
      <c r="A41" s="112" t="s">
        <v>141</v>
      </c>
      <c r="B41" s="113">
        <v>967648.90023000003</v>
      </c>
      <c r="C41" s="113">
        <v>1361871.2679699999</v>
      </c>
      <c r="D41" s="119">
        <f t="shared" si="2"/>
        <v>0.40740227953165387</v>
      </c>
    </row>
    <row r="42" spans="1:4" x14ac:dyDescent="0.25">
      <c r="A42" s="112" t="s">
        <v>139</v>
      </c>
      <c r="B42" s="113">
        <v>1274531.3926899999</v>
      </c>
      <c r="C42" s="113">
        <v>1664601.79849</v>
      </c>
      <c r="D42" s="119">
        <f t="shared" si="2"/>
        <v>0.30605005732869822</v>
      </c>
    </row>
    <row r="43" spans="1:4" x14ac:dyDescent="0.25">
      <c r="A43" s="114" t="s">
        <v>145</v>
      </c>
      <c r="B43" s="113">
        <v>619544.60363000003</v>
      </c>
      <c r="C43" s="113">
        <v>802809.73481000005</v>
      </c>
      <c r="D43" s="119">
        <f t="shared" si="2"/>
        <v>0.2958061939466885</v>
      </c>
    </row>
    <row r="44" spans="1:4" x14ac:dyDescent="0.25">
      <c r="A44" s="112" t="s">
        <v>135</v>
      </c>
      <c r="B44" s="113">
        <v>2594537.2447899999</v>
      </c>
      <c r="C44" s="113">
        <v>3290281.4181599999</v>
      </c>
      <c r="D44" s="119">
        <f t="shared" si="2"/>
        <v>0.26815732738741743</v>
      </c>
    </row>
    <row r="45" spans="1:4" x14ac:dyDescent="0.25">
      <c r="A45" s="112" t="s">
        <v>128</v>
      </c>
      <c r="B45" s="113">
        <v>99311.338570000007</v>
      </c>
      <c r="C45" s="113">
        <v>125938.37767</v>
      </c>
      <c r="D45" s="119">
        <f t="shared" si="2"/>
        <v>0.26811680804434851</v>
      </c>
    </row>
    <row r="46" spans="1:4" x14ac:dyDescent="0.25">
      <c r="A46" s="112" t="s">
        <v>134</v>
      </c>
      <c r="B46" s="113">
        <v>165379.25289999999</v>
      </c>
      <c r="C46" s="113">
        <v>205034.03107</v>
      </c>
      <c r="D46" s="119">
        <f t="shared" si="2"/>
        <v>0.23978085203939151</v>
      </c>
    </row>
    <row r="47" spans="1:4" x14ac:dyDescent="0.25">
      <c r="A47" s="107"/>
      <c r="B47" s="108"/>
      <c r="C47" s="108"/>
      <c r="D47" s="107"/>
    </row>
    <row r="48" spans="1:4" ht="19" x14ac:dyDescent="0.4">
      <c r="A48" s="127" t="s">
        <v>67</v>
      </c>
      <c r="B48" s="127"/>
      <c r="C48" s="127"/>
      <c r="D48" s="127"/>
    </row>
    <row r="49" spans="1:4" ht="15.5" x14ac:dyDescent="0.35">
      <c r="A49" s="126" t="s">
        <v>65</v>
      </c>
      <c r="B49" s="126"/>
      <c r="C49" s="126"/>
      <c r="D49" s="126"/>
    </row>
    <row r="50" spans="1:4" x14ac:dyDescent="0.25">
      <c r="A50" s="107"/>
      <c r="B50" s="108"/>
      <c r="C50" s="108"/>
      <c r="D50" s="107"/>
    </row>
    <row r="51" spans="1:4" ht="13" x14ac:dyDescent="0.3">
      <c r="A51" s="109" t="s">
        <v>66</v>
      </c>
      <c r="B51" s="110" t="s">
        <v>148</v>
      </c>
      <c r="C51" s="110" t="s">
        <v>149</v>
      </c>
      <c r="D51" s="111" t="s">
        <v>61</v>
      </c>
    </row>
    <row r="52" spans="1:4" x14ac:dyDescent="0.25">
      <c r="A52" s="112" t="s">
        <v>137</v>
      </c>
      <c r="B52" s="113">
        <v>3405079.58635</v>
      </c>
      <c r="C52" s="113">
        <v>3837090.47034</v>
      </c>
      <c r="D52" s="119">
        <f t="shared" ref="D52:D61" si="3">(C52-B52)/B52</f>
        <v>0.1268724777305674</v>
      </c>
    </row>
    <row r="53" spans="1:4" x14ac:dyDescent="0.25">
      <c r="A53" s="112" t="s">
        <v>135</v>
      </c>
      <c r="B53" s="113">
        <v>2594537.2447899999</v>
      </c>
      <c r="C53" s="113">
        <v>3290281.4181599999</v>
      </c>
      <c r="D53" s="119">
        <f t="shared" si="3"/>
        <v>0.26815732738741743</v>
      </c>
    </row>
    <row r="54" spans="1:4" x14ac:dyDescent="0.25">
      <c r="A54" s="112" t="s">
        <v>142</v>
      </c>
      <c r="B54" s="113">
        <v>1430238.3015000001</v>
      </c>
      <c r="C54" s="113">
        <v>1750276.0290699999</v>
      </c>
      <c r="D54" s="119">
        <f t="shared" si="3"/>
        <v>0.22376531745398784</v>
      </c>
    </row>
    <row r="55" spans="1:4" x14ac:dyDescent="0.25">
      <c r="A55" s="112" t="s">
        <v>139</v>
      </c>
      <c r="B55" s="113">
        <v>1274531.3926899999</v>
      </c>
      <c r="C55" s="113">
        <v>1664601.79849</v>
      </c>
      <c r="D55" s="119">
        <f t="shared" si="3"/>
        <v>0.30605005732869822</v>
      </c>
    </row>
    <row r="56" spans="1:4" x14ac:dyDescent="0.25">
      <c r="A56" s="112" t="s">
        <v>136</v>
      </c>
      <c r="B56" s="113">
        <v>1195468.14295</v>
      </c>
      <c r="C56" s="113">
        <v>1375789.4252200001</v>
      </c>
      <c r="D56" s="119">
        <f t="shared" si="3"/>
        <v>0.15083737976072689</v>
      </c>
    </row>
    <row r="57" spans="1:4" x14ac:dyDescent="0.25">
      <c r="A57" s="112" t="s">
        <v>141</v>
      </c>
      <c r="B57" s="113">
        <v>967648.90023000003</v>
      </c>
      <c r="C57" s="113">
        <v>1361871.2679699999</v>
      </c>
      <c r="D57" s="119">
        <f t="shared" si="3"/>
        <v>0.40740227953165387</v>
      </c>
    </row>
    <row r="58" spans="1:4" x14ac:dyDescent="0.25">
      <c r="A58" s="112" t="s">
        <v>122</v>
      </c>
      <c r="B58" s="113">
        <v>862663.89791000006</v>
      </c>
      <c r="C58" s="113">
        <v>1015246.20897</v>
      </c>
      <c r="D58" s="119">
        <f t="shared" si="3"/>
        <v>0.17687341666860687</v>
      </c>
    </row>
    <row r="59" spans="1:4" x14ac:dyDescent="0.25">
      <c r="A59" s="112" t="s">
        <v>140</v>
      </c>
      <c r="B59" s="113">
        <v>797324.85086000001</v>
      </c>
      <c r="C59" s="113">
        <v>918142.81707999995</v>
      </c>
      <c r="D59" s="119">
        <f t="shared" si="3"/>
        <v>0.15152916165811822</v>
      </c>
    </row>
    <row r="60" spans="1:4" x14ac:dyDescent="0.25">
      <c r="A60" s="112" t="s">
        <v>132</v>
      </c>
      <c r="B60" s="113">
        <v>691163.43866999994</v>
      </c>
      <c r="C60" s="113">
        <v>841996.28026000003</v>
      </c>
      <c r="D60" s="119">
        <f t="shared" si="3"/>
        <v>0.21823035356188178</v>
      </c>
    </row>
    <row r="61" spans="1:4" x14ac:dyDescent="0.25">
      <c r="A61" s="112" t="s">
        <v>145</v>
      </c>
      <c r="B61" s="113">
        <v>619544.60363000003</v>
      </c>
      <c r="C61" s="113">
        <v>802809.73481000005</v>
      </c>
      <c r="D61" s="119">
        <f t="shared" si="3"/>
        <v>0.2958061939466885</v>
      </c>
    </row>
    <row r="62" spans="1:4" x14ac:dyDescent="0.25">
      <c r="A62" s="107"/>
      <c r="B62" s="108"/>
      <c r="C62" s="108"/>
      <c r="D62" s="107"/>
    </row>
    <row r="63" spans="1:4" ht="19" x14ac:dyDescent="0.4">
      <c r="A63" s="127" t="s">
        <v>69</v>
      </c>
      <c r="B63" s="127"/>
      <c r="C63" s="127"/>
      <c r="D63" s="127"/>
    </row>
    <row r="64" spans="1:4" ht="15.5" x14ac:dyDescent="0.35">
      <c r="A64" s="126" t="s">
        <v>70</v>
      </c>
      <c r="B64" s="126"/>
      <c r="C64" s="126"/>
      <c r="D64" s="126"/>
    </row>
    <row r="65" spans="1:4" x14ac:dyDescent="0.25">
      <c r="A65" s="107"/>
      <c r="B65" s="108"/>
      <c r="C65" s="108"/>
      <c r="D65" s="107"/>
    </row>
    <row r="66" spans="1:4" ht="13" x14ac:dyDescent="0.3">
      <c r="A66" s="109" t="s">
        <v>71</v>
      </c>
      <c r="B66" s="110" t="s">
        <v>148</v>
      </c>
      <c r="C66" s="110" t="s">
        <v>149</v>
      </c>
      <c r="D66" s="111" t="s">
        <v>61</v>
      </c>
    </row>
    <row r="67" spans="1:4" x14ac:dyDescent="0.25">
      <c r="A67" s="112" t="s">
        <v>170</v>
      </c>
      <c r="B67" s="118">
        <v>6925405.36161</v>
      </c>
      <c r="C67" s="118">
        <v>8606613.2026899997</v>
      </c>
      <c r="D67" s="119">
        <f t="shared" ref="D67:D76" si="4">(C67-B67)/B67</f>
        <v>0.24275948530024485</v>
      </c>
    </row>
    <row r="68" spans="1:4" x14ac:dyDescent="0.25">
      <c r="A68" s="112" t="s">
        <v>171</v>
      </c>
      <c r="B68" s="118">
        <v>2015674.852</v>
      </c>
      <c r="C68" s="118">
        <v>2481630.3470299998</v>
      </c>
      <c r="D68" s="119">
        <f t="shared" si="4"/>
        <v>0.23116600108775873</v>
      </c>
    </row>
    <row r="69" spans="1:4" x14ac:dyDescent="0.25">
      <c r="A69" s="112" t="s">
        <v>172</v>
      </c>
      <c r="B69" s="118">
        <v>1403013.6896200001</v>
      </c>
      <c r="C69" s="118">
        <v>1651673.38103</v>
      </c>
      <c r="D69" s="119">
        <f t="shared" si="4"/>
        <v>0.17723254822791382</v>
      </c>
    </row>
    <row r="70" spans="1:4" x14ac:dyDescent="0.25">
      <c r="A70" s="112" t="s">
        <v>173</v>
      </c>
      <c r="B70" s="118">
        <v>1254584.2181200001</v>
      </c>
      <c r="C70" s="118">
        <v>1560088.7207800001</v>
      </c>
      <c r="D70" s="119">
        <f t="shared" si="4"/>
        <v>0.24351055771911417</v>
      </c>
    </row>
    <row r="71" spans="1:4" x14ac:dyDescent="0.25">
      <c r="A71" s="112" t="s">
        <v>174</v>
      </c>
      <c r="B71" s="118">
        <v>1065895.9205100001</v>
      </c>
      <c r="C71" s="118">
        <v>1292663.6285300001</v>
      </c>
      <c r="D71" s="119">
        <f t="shared" si="4"/>
        <v>0.21274845288036967</v>
      </c>
    </row>
    <row r="72" spans="1:4" x14ac:dyDescent="0.25">
      <c r="A72" s="112" t="s">
        <v>175</v>
      </c>
      <c r="B72" s="118">
        <v>705241.19162000006</v>
      </c>
      <c r="C72" s="118">
        <v>919694.48699</v>
      </c>
      <c r="D72" s="119">
        <f t="shared" si="4"/>
        <v>0.30408503915856383</v>
      </c>
    </row>
    <row r="73" spans="1:4" x14ac:dyDescent="0.25">
      <c r="A73" s="112" t="s">
        <v>176</v>
      </c>
      <c r="B73" s="118">
        <v>487414.09678000002</v>
      </c>
      <c r="C73" s="118">
        <v>487404.96265</v>
      </c>
      <c r="D73" s="119">
        <f t="shared" si="4"/>
        <v>-1.873997912732338E-5</v>
      </c>
    </row>
    <row r="74" spans="1:4" x14ac:dyDescent="0.25">
      <c r="A74" s="112" t="s">
        <v>177</v>
      </c>
      <c r="B74" s="118">
        <v>336886.08260000002</v>
      </c>
      <c r="C74" s="118">
        <v>467901.90409999999</v>
      </c>
      <c r="D74" s="119">
        <f t="shared" si="4"/>
        <v>0.38890244586197681</v>
      </c>
    </row>
    <row r="75" spans="1:4" x14ac:dyDescent="0.25">
      <c r="A75" s="112" t="s">
        <v>178</v>
      </c>
      <c r="B75" s="118">
        <v>369072.51900999999</v>
      </c>
      <c r="C75" s="118">
        <v>370754.75654999999</v>
      </c>
      <c r="D75" s="119">
        <f t="shared" si="4"/>
        <v>4.5580135430089335E-3</v>
      </c>
    </row>
    <row r="76" spans="1:4" x14ac:dyDescent="0.25">
      <c r="A76" s="112" t="s">
        <v>179</v>
      </c>
      <c r="B76" s="118">
        <v>221383.95373000001</v>
      </c>
      <c r="C76" s="118">
        <v>361172.36624</v>
      </c>
      <c r="D76" s="119">
        <f t="shared" si="4"/>
        <v>0.63142974075025338</v>
      </c>
    </row>
    <row r="77" spans="1:4" x14ac:dyDescent="0.25">
      <c r="A77" s="107"/>
      <c r="B77" s="108"/>
      <c r="C77" s="108"/>
      <c r="D77" s="107"/>
    </row>
    <row r="78" spans="1:4" ht="19" x14ac:dyDescent="0.4">
      <c r="A78" s="127" t="s">
        <v>72</v>
      </c>
      <c r="B78" s="127"/>
      <c r="C78" s="127"/>
      <c r="D78" s="127"/>
    </row>
    <row r="79" spans="1:4" ht="15.5" x14ac:dyDescent="0.35">
      <c r="A79" s="126" t="s">
        <v>73</v>
      </c>
      <c r="B79" s="126"/>
      <c r="C79" s="126"/>
      <c r="D79" s="126"/>
    </row>
    <row r="80" spans="1:4" x14ac:dyDescent="0.25">
      <c r="A80" s="107"/>
      <c r="B80" s="108"/>
      <c r="C80" s="108"/>
      <c r="D80" s="107"/>
    </row>
    <row r="81" spans="1:4" ht="13" x14ac:dyDescent="0.3">
      <c r="A81" s="109" t="s">
        <v>71</v>
      </c>
      <c r="B81" s="110" t="s">
        <v>148</v>
      </c>
      <c r="C81" s="110" t="s">
        <v>149</v>
      </c>
      <c r="D81" s="111" t="s">
        <v>61</v>
      </c>
    </row>
    <row r="82" spans="1:4" x14ac:dyDescent="0.25">
      <c r="A82" s="112" t="s">
        <v>180</v>
      </c>
      <c r="B82" s="118">
        <v>5929.7865000000002</v>
      </c>
      <c r="C82" s="118">
        <v>90139.726939999993</v>
      </c>
      <c r="D82" s="119">
        <f t="shared" ref="D82:D91" si="5">(C82-B82)/B82</f>
        <v>14.20117578263568</v>
      </c>
    </row>
    <row r="83" spans="1:4" x14ac:dyDescent="0.25">
      <c r="A83" s="112" t="s">
        <v>181</v>
      </c>
      <c r="B83" s="118">
        <v>8778.2337800000005</v>
      </c>
      <c r="C83" s="118">
        <v>62602.242729999998</v>
      </c>
      <c r="D83" s="119">
        <f t="shared" si="5"/>
        <v>6.1315305902003434</v>
      </c>
    </row>
    <row r="84" spans="1:4" x14ac:dyDescent="0.25">
      <c r="A84" s="112" t="s">
        <v>182</v>
      </c>
      <c r="B84" s="118">
        <v>30.515979999999999</v>
      </c>
      <c r="C84" s="118">
        <v>97.877520000000004</v>
      </c>
      <c r="D84" s="119">
        <f t="shared" si="5"/>
        <v>2.2074185394013237</v>
      </c>
    </row>
    <row r="85" spans="1:4" x14ac:dyDescent="0.25">
      <c r="A85" s="112" t="s">
        <v>183</v>
      </c>
      <c r="B85" s="118">
        <v>11373.368780000001</v>
      </c>
      <c r="C85" s="118">
        <v>26652.099389999999</v>
      </c>
      <c r="D85" s="119">
        <f t="shared" si="5"/>
        <v>1.34337775425585</v>
      </c>
    </row>
    <row r="86" spans="1:4" x14ac:dyDescent="0.25">
      <c r="A86" s="112" t="s">
        <v>184</v>
      </c>
      <c r="B86" s="118">
        <v>1985.39456</v>
      </c>
      <c r="C86" s="118">
        <v>4639.7860300000002</v>
      </c>
      <c r="D86" s="119">
        <f t="shared" si="5"/>
        <v>1.3369591734954691</v>
      </c>
    </row>
    <row r="87" spans="1:4" x14ac:dyDescent="0.25">
      <c r="A87" s="112" t="s">
        <v>185</v>
      </c>
      <c r="B87" s="118">
        <v>2307.5611600000002</v>
      </c>
      <c r="C87" s="118">
        <v>4535.7028</v>
      </c>
      <c r="D87" s="119">
        <f t="shared" si="5"/>
        <v>0.96558291872099267</v>
      </c>
    </row>
    <row r="88" spans="1:4" x14ac:dyDescent="0.25">
      <c r="A88" s="112" t="s">
        <v>186</v>
      </c>
      <c r="B88" s="118">
        <v>4662.8959999999997</v>
      </c>
      <c r="C88" s="118">
        <v>8516.2026399999995</v>
      </c>
      <c r="D88" s="119">
        <f t="shared" si="5"/>
        <v>0.82637627774670508</v>
      </c>
    </row>
    <row r="89" spans="1:4" x14ac:dyDescent="0.25">
      <c r="A89" s="112" t="s">
        <v>187</v>
      </c>
      <c r="B89" s="118">
        <v>17002.011989999999</v>
      </c>
      <c r="C89" s="118">
        <v>29867.312379999999</v>
      </c>
      <c r="D89" s="119">
        <f t="shared" si="5"/>
        <v>0.75669281950671075</v>
      </c>
    </row>
    <row r="90" spans="1:4" x14ac:dyDescent="0.25">
      <c r="A90" s="112" t="s">
        <v>188</v>
      </c>
      <c r="B90" s="118">
        <v>2070.7775099999999</v>
      </c>
      <c r="C90" s="118">
        <v>3631.3967600000001</v>
      </c>
      <c r="D90" s="119">
        <f t="shared" si="5"/>
        <v>0.75363926953214799</v>
      </c>
    </row>
    <row r="91" spans="1:4" x14ac:dyDescent="0.25">
      <c r="A91" s="112" t="s">
        <v>189</v>
      </c>
      <c r="B91" s="118">
        <v>76775.092850000001</v>
      </c>
      <c r="C91" s="118">
        <v>128264.81552</v>
      </c>
      <c r="D91" s="119">
        <f t="shared" si="5"/>
        <v>0.67065659914731057</v>
      </c>
    </row>
    <row r="92" spans="1:4" ht="13" x14ac:dyDescent="0.3">
      <c r="A92" s="107" t="s">
        <v>110</v>
      </c>
      <c r="B92" s="108"/>
      <c r="C92" s="108"/>
      <c r="D92" s="107"/>
    </row>
  </sheetData>
  <mergeCells count="12">
    <mergeCell ref="A79:D79"/>
    <mergeCell ref="A2:D2"/>
    <mergeCell ref="A3:D3"/>
    <mergeCell ref="A18:D18"/>
    <mergeCell ref="A19:D19"/>
    <mergeCell ref="A33:D33"/>
    <mergeCell ref="A34:D34"/>
    <mergeCell ref="A48:D48"/>
    <mergeCell ref="A49:D49"/>
    <mergeCell ref="A63:D63"/>
    <mergeCell ref="A64:D64"/>
    <mergeCell ref="A78:D7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9"/>
  <sheetViews>
    <sheetView showGridLines="0" zoomScale="80" zoomScaleNormal="80" workbookViewId="0">
      <selection activeCell="C2" sqref="C2"/>
    </sheetView>
  </sheetViews>
  <sheetFormatPr defaultColWidth="9.1796875" defaultRowHeight="12.5" x14ac:dyDescent="0.25"/>
  <cols>
    <col min="1" max="1" width="44.7265625" style="16" customWidth="1"/>
    <col min="2" max="2" width="16" style="17" customWidth="1"/>
    <col min="3" max="3" width="16" style="16" customWidth="1"/>
    <col min="4" max="4" width="10.26953125" style="16" customWidth="1"/>
    <col min="5" max="5" width="14" style="16" bestFit="1" customWidth="1"/>
    <col min="6" max="7" width="15" style="16" bestFit="1" customWidth="1"/>
    <col min="8" max="8" width="10.54296875" style="16" bestFit="1" customWidth="1"/>
    <col min="9" max="9" width="14" style="16" bestFit="1" customWidth="1"/>
    <col min="10" max="11" width="15.81640625" style="16" customWidth="1"/>
    <col min="12" max="12" width="10.54296875" style="16" bestFit="1" customWidth="1"/>
    <col min="13" max="13" width="10.7265625" style="16" bestFit="1" customWidth="1"/>
    <col min="14" max="16384" width="9.1796875" style="16"/>
  </cols>
  <sheetData>
    <row r="1" spans="1:13" ht="25" x14ac:dyDescent="0.5">
      <c r="B1" s="125" t="s">
        <v>111</v>
      </c>
      <c r="C1" s="125"/>
      <c r="D1" s="125"/>
      <c r="E1" s="125"/>
      <c r="F1" s="125"/>
      <c r="G1" s="125"/>
      <c r="H1" s="125"/>
      <c r="I1" s="125"/>
      <c r="J1" s="125"/>
    </row>
    <row r="5" spans="1:13" ht="25" x14ac:dyDescent="0.25">
      <c r="A5" s="129" t="s">
        <v>107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1"/>
    </row>
    <row r="6" spans="1:13" ht="18" x14ac:dyDescent="0.25">
      <c r="A6" s="71"/>
      <c r="B6" s="128" t="str">
        <f>SEKTOR_USD!B6</f>
        <v>1 - 30 HAZIRAN</v>
      </c>
      <c r="C6" s="128"/>
      <c r="D6" s="128"/>
      <c r="E6" s="128"/>
      <c r="F6" s="128" t="str">
        <f>SEKTOR_USD!F6</f>
        <v>1 OCAK  -  30 HAZIRAN</v>
      </c>
      <c r="G6" s="128"/>
      <c r="H6" s="128"/>
      <c r="I6" s="128"/>
      <c r="J6" s="128" t="s">
        <v>100</v>
      </c>
      <c r="K6" s="128"/>
      <c r="L6" s="128"/>
      <c r="M6" s="128"/>
    </row>
    <row r="7" spans="1:13" ht="29" x14ac:dyDescent="0.4">
      <c r="A7" s="72" t="s">
        <v>1</v>
      </c>
      <c r="B7" s="73">
        <f>SEKTOR_USD!B7</f>
        <v>2025</v>
      </c>
      <c r="C7" s="74">
        <f>SEKTOR_USD!C7</f>
        <v>2026</v>
      </c>
      <c r="D7" s="6" t="s">
        <v>112</v>
      </c>
      <c r="E7" s="6" t="s">
        <v>113</v>
      </c>
      <c r="F7" s="4"/>
      <c r="G7" s="5"/>
      <c r="H7" s="6" t="s">
        <v>112</v>
      </c>
      <c r="I7" s="6" t="s">
        <v>113</v>
      </c>
      <c r="J7" s="4"/>
      <c r="K7" s="4"/>
      <c r="L7" s="6" t="s">
        <v>112</v>
      </c>
      <c r="M7" s="6" t="s">
        <v>113</v>
      </c>
    </row>
    <row r="8" spans="1:13" ht="16.5" x14ac:dyDescent="0.35">
      <c r="A8" s="75" t="s">
        <v>2</v>
      </c>
      <c r="B8" s="76">
        <f>SEKTOR_USD!B8*$B$47</f>
        <v>100384401.98322995</v>
      </c>
      <c r="C8" s="76">
        <f>SEKTOR_USD!C8*$C$47</f>
        <v>146652295.36818695</v>
      </c>
      <c r="D8" s="77">
        <f t="shared" ref="D8:D42" si="0">(C8-B8)/B8*100</f>
        <v>46.090719744175438</v>
      </c>
      <c r="E8" s="77">
        <f>C8/C$43*100</f>
        <v>14.52770598014996</v>
      </c>
      <c r="F8" s="76">
        <f>SEKTOR_USD!F8*$B$48</f>
        <v>656220782.20253932</v>
      </c>
      <c r="G8" s="76">
        <f>SEKTOR_USD!G8*$C$48</f>
        <v>803660230.79287982</v>
      </c>
      <c r="H8" s="77">
        <f t="shared" ref="H8:H42" si="1">(G8-F8)/F8*100</f>
        <v>22.46796392145259</v>
      </c>
      <c r="I8" s="77">
        <f>G8/G$43*100</f>
        <v>15.130066984249641</v>
      </c>
      <c r="J8" s="76">
        <f>SEKTOR_USD!J8*$B$49</f>
        <v>1297221775.9190378</v>
      </c>
      <c r="K8" s="76">
        <f>SEKTOR_USD!K8*$C$49</f>
        <v>1589708508.6340723</v>
      </c>
      <c r="L8" s="77">
        <f t="shared" ref="L8:L42" si="2">(K8-J8)/J8*100</f>
        <v>22.547164883029929</v>
      </c>
      <c r="M8" s="77">
        <f>K8/K$43*100</f>
        <v>15.215091336715187</v>
      </c>
    </row>
    <row r="9" spans="1:13" s="18" customFormat="1" ht="15.5" x14ac:dyDescent="0.35">
      <c r="A9" s="78" t="s">
        <v>3</v>
      </c>
      <c r="B9" s="76">
        <f>SEKTOR_USD!B9*$B$47</f>
        <v>64803707.747290611</v>
      </c>
      <c r="C9" s="76">
        <f>SEKTOR_USD!C9*$C$47</f>
        <v>99118555.871304378</v>
      </c>
      <c r="D9" s="79">
        <f t="shared" si="0"/>
        <v>52.951982713440401</v>
      </c>
      <c r="E9" s="79">
        <f>C9/C$43*100</f>
        <v>9.8189069135275595</v>
      </c>
      <c r="F9" s="76">
        <f>SEKTOR_USD!F9*$B$48</f>
        <v>445359319.39087772</v>
      </c>
      <c r="G9" s="76">
        <f>SEKTOR_USD!G9*$C$48</f>
        <v>551546587.01455998</v>
      </c>
      <c r="H9" s="79">
        <f t="shared" si="1"/>
        <v>23.843055034509128</v>
      </c>
      <c r="I9" s="79">
        <f>G9/G$43*100</f>
        <v>10.383662755380554</v>
      </c>
      <c r="J9" s="76">
        <f>SEKTOR_USD!J9*$B$49</f>
        <v>877208622.55777025</v>
      </c>
      <c r="K9" s="76">
        <f>SEKTOR_USD!K9*$C$49</f>
        <v>1070053057.1782247</v>
      </c>
      <c r="L9" s="79">
        <f t="shared" si="2"/>
        <v>21.983873580512405</v>
      </c>
      <c r="M9" s="79">
        <f>K9/K$43*100</f>
        <v>10.241471887250018</v>
      </c>
    </row>
    <row r="10" spans="1:13" ht="14" x14ac:dyDescent="0.3">
      <c r="A10" s="80" t="str">
        <f>SEKTOR_USD!A10</f>
        <v xml:space="preserve"> Hububat, Bakliyat, Yağlı Tohumlar ve Mamulleri </v>
      </c>
      <c r="B10" s="81">
        <f>SEKTOR_USD!B10*$B$47</f>
        <v>34055601.814423144</v>
      </c>
      <c r="C10" s="81">
        <f>SEKTOR_USD!C10*$C$47</f>
        <v>47002067.936118349</v>
      </c>
      <c r="D10" s="82">
        <f t="shared" si="0"/>
        <v>38.015672699732328</v>
      </c>
      <c r="E10" s="82">
        <f>C10/C$43*100</f>
        <v>4.6561304868814686</v>
      </c>
      <c r="F10" s="81">
        <f>SEKTOR_USD!F10*$B$48</f>
        <v>227836097.91396895</v>
      </c>
      <c r="G10" s="81">
        <f>SEKTOR_USD!G10*$C$48</f>
        <v>260901162.98897007</v>
      </c>
      <c r="H10" s="82">
        <f t="shared" si="1"/>
        <v>14.512654218422627</v>
      </c>
      <c r="I10" s="82">
        <f>G10/G$43*100</f>
        <v>4.91184199620933</v>
      </c>
      <c r="J10" s="81">
        <f>SEKTOR_USD!J10*$B$49</f>
        <v>434442687.90163016</v>
      </c>
      <c r="K10" s="81">
        <f>SEKTOR_USD!K10*$C$49</f>
        <v>522942122.79749215</v>
      </c>
      <c r="L10" s="82">
        <f t="shared" si="2"/>
        <v>20.37079627771309</v>
      </c>
      <c r="M10" s="82">
        <f>K10/K$43*100</f>
        <v>5.0050761626835252</v>
      </c>
    </row>
    <row r="11" spans="1:13" ht="14" x14ac:dyDescent="0.3">
      <c r="A11" s="80" t="str">
        <f>SEKTOR_USD!A11</f>
        <v xml:space="preserve"> Yaş Meyve ve Sebze  </v>
      </c>
      <c r="B11" s="81">
        <f>SEKTOR_USD!B11*$B$47</f>
        <v>7998552.6366897319</v>
      </c>
      <c r="C11" s="81">
        <f>SEKTOR_USD!C11*$C$47</f>
        <v>18446978.336824819</v>
      </c>
      <c r="D11" s="82">
        <f t="shared" si="0"/>
        <v>130.62895469622435</v>
      </c>
      <c r="E11" s="82">
        <f>C11/C$43*100</f>
        <v>1.8273991336225746</v>
      </c>
      <c r="F11" s="81">
        <f>SEKTOR_USD!F11*$B$48</f>
        <v>63470516.007311285</v>
      </c>
      <c r="G11" s="81">
        <f>SEKTOR_USD!G11*$C$48</f>
        <v>105040847.73370813</v>
      </c>
      <c r="H11" s="82">
        <f t="shared" si="1"/>
        <v>65.495499865809009</v>
      </c>
      <c r="I11" s="82">
        <f>G11/G$43*100</f>
        <v>1.977545984483287</v>
      </c>
      <c r="J11" s="81">
        <f>SEKTOR_USD!J11*$B$49</f>
        <v>120823164.81518006</v>
      </c>
      <c r="K11" s="81">
        <f>SEKTOR_USD!K11*$C$49</f>
        <v>188127193.15787524</v>
      </c>
      <c r="L11" s="82">
        <f t="shared" si="2"/>
        <v>55.704573246072755</v>
      </c>
      <c r="M11" s="82">
        <f>K11/K$43*100</f>
        <v>1.8005643243844576</v>
      </c>
    </row>
    <row r="12" spans="1:13" ht="14" x14ac:dyDescent="0.3">
      <c r="A12" s="80" t="str">
        <f>SEKTOR_USD!A12</f>
        <v xml:space="preserve"> Meyve Sebze Mamulleri </v>
      </c>
      <c r="B12" s="81">
        <f>SEKTOR_USD!B12*$B$47</f>
        <v>7363763.1170074893</v>
      </c>
      <c r="C12" s="81">
        <f>SEKTOR_USD!C12*$C$47</f>
        <v>9402524.8889252711</v>
      </c>
      <c r="D12" s="82">
        <f t="shared" si="0"/>
        <v>27.686411682757939</v>
      </c>
      <c r="E12" s="82">
        <f>C12/C$43*100</f>
        <v>0.93143524766800412</v>
      </c>
      <c r="F12" s="81">
        <f>SEKTOR_USD!F12*$B$48</f>
        <v>46416894.391358294</v>
      </c>
      <c r="G12" s="81">
        <f>SEKTOR_USD!G12*$C$48</f>
        <v>52716540.933954515</v>
      </c>
      <c r="H12" s="82">
        <f t="shared" si="1"/>
        <v>13.571882878422523</v>
      </c>
      <c r="I12" s="82">
        <f>G12/G$43*100</f>
        <v>0.99246517987055838</v>
      </c>
      <c r="J12" s="81">
        <f>SEKTOR_USD!J12*$B$49</f>
        <v>95747543.441272557</v>
      </c>
      <c r="K12" s="81">
        <f>SEKTOR_USD!K12*$C$49</f>
        <v>109013411.7279754</v>
      </c>
      <c r="L12" s="82">
        <f t="shared" si="2"/>
        <v>13.855048192269869</v>
      </c>
      <c r="M12" s="82">
        <f>K12/K$43*100</f>
        <v>1.0433667602328227</v>
      </c>
    </row>
    <row r="13" spans="1:13" ht="14" x14ac:dyDescent="0.3">
      <c r="A13" s="80" t="str">
        <f>SEKTOR_USD!A13</f>
        <v xml:space="preserve"> Kuru Meyve ve Mamulleri  </v>
      </c>
      <c r="B13" s="81">
        <f>SEKTOR_USD!B13*$B$47</f>
        <v>4130972.6854086341</v>
      </c>
      <c r="C13" s="81">
        <f>SEKTOR_USD!C13*$C$47</f>
        <v>5317677.5372002413</v>
      </c>
      <c r="D13" s="82">
        <f t="shared" si="0"/>
        <v>28.727007951015267</v>
      </c>
      <c r="E13" s="82">
        <f>C13/C$43*100</f>
        <v>0.52678108831327275</v>
      </c>
      <c r="F13" s="81">
        <f>SEKTOR_USD!F13*$B$48</f>
        <v>31800429.885332264</v>
      </c>
      <c r="G13" s="81">
        <f>SEKTOR_USD!G13*$C$48</f>
        <v>33560644.163617298</v>
      </c>
      <c r="H13" s="82">
        <f t="shared" si="1"/>
        <v>5.5351901991014314</v>
      </c>
      <c r="I13" s="82">
        <f>G13/G$43*100</f>
        <v>0.63182769878899325</v>
      </c>
      <c r="J13" s="81">
        <f>SEKTOR_USD!J13*$B$49</f>
        <v>66920806.344436392</v>
      </c>
      <c r="K13" s="81">
        <f>SEKTOR_USD!K13*$C$49</f>
        <v>70661663.321689695</v>
      </c>
      <c r="L13" s="82">
        <f t="shared" si="2"/>
        <v>5.5899759455966374</v>
      </c>
      <c r="M13" s="82">
        <f>K13/K$43*100</f>
        <v>0.67630238852247593</v>
      </c>
    </row>
    <row r="14" spans="1:13" ht="14" x14ac:dyDescent="0.3">
      <c r="A14" s="80" t="str">
        <f>SEKTOR_USD!A14</f>
        <v xml:space="preserve"> Fındık ve Mamulleri </v>
      </c>
      <c r="B14" s="81">
        <f>SEKTOR_USD!B14*$B$47</f>
        <v>5512097.2001230251</v>
      </c>
      <c r="C14" s="81">
        <f>SEKTOR_USD!C14*$C$47</f>
        <v>11247111.983470345</v>
      </c>
      <c r="D14" s="82">
        <f t="shared" si="0"/>
        <v>104.0441518923019</v>
      </c>
      <c r="E14" s="82">
        <f>C14/C$43*100</f>
        <v>1.1141641909624238</v>
      </c>
      <c r="F14" s="81">
        <f>SEKTOR_USD!F14*$B$48</f>
        <v>43928033.082993686</v>
      </c>
      <c r="G14" s="81">
        <f>SEKTOR_USD!G14*$C$48</f>
        <v>64138275.521199144</v>
      </c>
      <c r="H14" s="82">
        <f t="shared" si="1"/>
        <v>46.007619781250028</v>
      </c>
      <c r="I14" s="82">
        <f>G14/G$43*100</f>
        <v>1.2074958641820599</v>
      </c>
      <c r="J14" s="81">
        <f>SEKTOR_USD!J14*$B$49</f>
        <v>94339535.168457821</v>
      </c>
      <c r="K14" s="81">
        <f>SEKTOR_USD!K14*$C$49</f>
        <v>108052835.81110853</v>
      </c>
      <c r="L14" s="82">
        <f t="shared" si="2"/>
        <v>14.536112159301496</v>
      </c>
      <c r="M14" s="82">
        <f>K14/K$43*100</f>
        <v>1.0341730934495101</v>
      </c>
    </row>
    <row r="15" spans="1:13" ht="14" x14ac:dyDescent="0.3">
      <c r="A15" s="80" t="str">
        <f>SEKTOR_USD!A15</f>
        <v xml:space="preserve"> Zeytin ve Zeytinyağı </v>
      </c>
      <c r="B15" s="81">
        <f>SEKTOR_USD!B15*$B$47</f>
        <v>1502775.9144338723</v>
      </c>
      <c r="C15" s="81">
        <f>SEKTOR_USD!C15*$C$47</f>
        <v>1430042.3013056577</v>
      </c>
      <c r="D15" s="82">
        <f t="shared" si="0"/>
        <v>-4.8399506825749805</v>
      </c>
      <c r="E15" s="82">
        <f>C15/C$43*100</f>
        <v>0.14166320438685989</v>
      </c>
      <c r="F15" s="81">
        <f>SEKTOR_USD!F15*$B$48</f>
        <v>9991412.9029450193</v>
      </c>
      <c r="G15" s="81">
        <f>SEKTOR_USD!G15*$C$48</f>
        <v>8372820.2924734177</v>
      </c>
      <c r="H15" s="82">
        <f t="shared" si="1"/>
        <v>-16.199837062028667</v>
      </c>
      <c r="I15" s="82">
        <f>G15/G$43*100</f>
        <v>0.1576304600107255</v>
      </c>
      <c r="J15" s="81">
        <f>SEKTOR_USD!J15*$B$49</f>
        <v>23108623.279525392</v>
      </c>
      <c r="K15" s="81">
        <f>SEKTOR_USD!K15*$C$49</f>
        <v>17977248.389973942</v>
      </c>
      <c r="L15" s="82">
        <f t="shared" si="2"/>
        <v>-22.205454766740385</v>
      </c>
      <c r="M15" s="82">
        <f>K15/K$43*100</f>
        <v>0.17206014483201781</v>
      </c>
    </row>
    <row r="16" spans="1:13" ht="14" x14ac:dyDescent="0.3">
      <c r="A16" s="80" t="str">
        <f>SEKTOR_USD!A16</f>
        <v xml:space="preserve"> Tütün </v>
      </c>
      <c r="B16" s="81">
        <f>SEKTOR_USD!B16*$B$47</f>
        <v>3920538.9378078873</v>
      </c>
      <c r="C16" s="81">
        <f>SEKTOR_USD!C16*$C$47</f>
        <v>5830471.5946836732</v>
      </c>
      <c r="D16" s="82">
        <f t="shared" si="0"/>
        <v>48.71607417177438</v>
      </c>
      <c r="E16" s="82">
        <f>C16/C$43*100</f>
        <v>0.57757962015202824</v>
      </c>
      <c r="F16" s="81">
        <f>SEKTOR_USD!F16*$B$48</f>
        <v>18428810.91722659</v>
      </c>
      <c r="G16" s="81">
        <f>SEKTOR_USD!G16*$C$48</f>
        <v>22644357.620238658</v>
      </c>
      <c r="H16" s="82">
        <f t="shared" si="1"/>
        <v>22.874762359580814</v>
      </c>
      <c r="I16" s="82">
        <f>G16/G$43*100</f>
        <v>0.4263128054395573</v>
      </c>
      <c r="J16" s="81">
        <f>SEKTOR_USD!J16*$B$49</f>
        <v>36542708.819231875</v>
      </c>
      <c r="K16" s="81">
        <f>SEKTOR_USD!K16*$C$49</f>
        <v>46364869.159103557</v>
      </c>
      <c r="L16" s="82">
        <f t="shared" si="2"/>
        <v>26.87857758016677</v>
      </c>
      <c r="M16" s="82">
        <f>K16/K$43*100</f>
        <v>0.44375790608100274</v>
      </c>
    </row>
    <row r="17" spans="1:13" ht="14" x14ac:dyDescent="0.3">
      <c r="A17" s="80" t="str">
        <f>SEKTOR_USD!A17</f>
        <v xml:space="preserve"> Süs Bitkileri ve Mamulleri</v>
      </c>
      <c r="B17" s="81">
        <f>SEKTOR_USD!B17*$B$47</f>
        <v>319405.44139683631</v>
      </c>
      <c r="C17" s="81">
        <f>SEKTOR_USD!C17*$C$47</f>
        <v>441681.29277603264</v>
      </c>
      <c r="D17" s="82">
        <f t="shared" si="0"/>
        <v>38.282331961676931</v>
      </c>
      <c r="E17" s="82">
        <f>C17/C$43*100</f>
        <v>4.3753941540929209E-2</v>
      </c>
      <c r="F17" s="81">
        <f>SEKTOR_USD!F17*$B$48</f>
        <v>3487124.2897415678</v>
      </c>
      <c r="G17" s="81">
        <f>SEKTOR_USD!G17*$C$48</f>
        <v>4171937.7603987851</v>
      </c>
      <c r="H17" s="82">
        <f t="shared" si="1"/>
        <v>19.638344198737155</v>
      </c>
      <c r="I17" s="82">
        <f>G17/G$43*100</f>
        <v>7.8542766396041602E-2</v>
      </c>
      <c r="J17" s="81">
        <f>SEKTOR_USD!J17*$B$49</f>
        <v>5283552.788035986</v>
      </c>
      <c r="K17" s="81">
        <f>SEKTOR_USD!K17*$C$49</f>
        <v>6913712.8130064746</v>
      </c>
      <c r="L17" s="82">
        <f t="shared" si="2"/>
        <v>30.853482313298802</v>
      </c>
      <c r="M17" s="82">
        <f>K17/K$43*100</f>
        <v>6.6171107064210491E-2</v>
      </c>
    </row>
    <row r="18" spans="1:13" s="18" customFormat="1" ht="15.5" x14ac:dyDescent="0.35">
      <c r="A18" s="78" t="s">
        <v>12</v>
      </c>
      <c r="B18" s="76">
        <f>SEKTOR_USD!B18*$B$47</f>
        <v>12389356.76892804</v>
      </c>
      <c r="C18" s="76">
        <f>SEKTOR_USD!C18*$C$47</f>
        <v>15384942.90289315</v>
      </c>
      <c r="D18" s="79">
        <f t="shared" si="0"/>
        <v>24.178705883084326</v>
      </c>
      <c r="E18" s="79">
        <f>C18/C$43*100</f>
        <v>1.5240670216138448</v>
      </c>
      <c r="F18" s="76">
        <f>SEKTOR_USD!F18*$B$48</f>
        <v>67620639.399032801</v>
      </c>
      <c r="G18" s="76">
        <f>SEKTOR_USD!G18*$C$48</f>
        <v>84967874.230319843</v>
      </c>
      <c r="H18" s="79">
        <f t="shared" si="1"/>
        <v>25.653757470289705</v>
      </c>
      <c r="I18" s="79">
        <f>G18/G$43*100</f>
        <v>1.5996432066144584</v>
      </c>
      <c r="J18" s="76">
        <f>SEKTOR_USD!J18*$B$49</f>
        <v>136675815.98242062</v>
      </c>
      <c r="K18" s="76">
        <f>SEKTOR_USD!K18*$C$49</f>
        <v>178669133.38182396</v>
      </c>
      <c r="L18" s="79">
        <f t="shared" si="2"/>
        <v>30.724760702950228</v>
      </c>
      <c r="M18" s="79">
        <f>K18/K$43*100</f>
        <v>1.7100412866205217</v>
      </c>
    </row>
    <row r="19" spans="1:13" ht="14" x14ac:dyDescent="0.3">
      <c r="A19" s="80" t="str">
        <f>SEKTOR_USD!A19</f>
        <v xml:space="preserve"> Su Ürünleri ve Hayvansal Mamuller</v>
      </c>
      <c r="B19" s="81">
        <f>SEKTOR_USD!B19*$B$47</f>
        <v>12389356.76892804</v>
      </c>
      <c r="C19" s="81">
        <f>SEKTOR_USD!C19*$C$47</f>
        <v>15384942.90289315</v>
      </c>
      <c r="D19" s="82">
        <f t="shared" si="0"/>
        <v>24.178705883084326</v>
      </c>
      <c r="E19" s="82">
        <f>C19/C$43*100</f>
        <v>1.5240670216138448</v>
      </c>
      <c r="F19" s="81">
        <f>SEKTOR_USD!F19*$B$48</f>
        <v>67620639.399032801</v>
      </c>
      <c r="G19" s="81">
        <f>SEKTOR_USD!G19*$C$48</f>
        <v>84967874.230319843</v>
      </c>
      <c r="H19" s="82">
        <f t="shared" si="1"/>
        <v>25.653757470289705</v>
      </c>
      <c r="I19" s="82">
        <f>G19/G$43*100</f>
        <v>1.5996432066144584</v>
      </c>
      <c r="J19" s="81">
        <f>SEKTOR_USD!J19*$B$49</f>
        <v>136675815.98242062</v>
      </c>
      <c r="K19" s="81">
        <f>SEKTOR_USD!K19*$C$49</f>
        <v>178669133.38182396</v>
      </c>
      <c r="L19" s="82">
        <f t="shared" si="2"/>
        <v>30.724760702950228</v>
      </c>
      <c r="M19" s="82">
        <f>K19/K$43*100</f>
        <v>1.7100412866205217</v>
      </c>
    </row>
    <row r="20" spans="1:13" s="18" customFormat="1" ht="15.5" x14ac:dyDescent="0.35">
      <c r="A20" s="78" t="s">
        <v>106</v>
      </c>
      <c r="B20" s="76">
        <f>SEKTOR_USD!B20*$B$47</f>
        <v>23191337.467011303</v>
      </c>
      <c r="C20" s="76">
        <f>SEKTOR_USD!C20*$C$47</f>
        <v>32148796.593989424</v>
      </c>
      <c r="D20" s="79">
        <f t="shared" si="0"/>
        <v>38.624159299651126</v>
      </c>
      <c r="E20" s="79">
        <f>C20/C$43*100</f>
        <v>3.1847320450085563</v>
      </c>
      <c r="F20" s="76">
        <f>SEKTOR_USD!F20*$B$48</f>
        <v>143240823.4126288</v>
      </c>
      <c r="G20" s="76">
        <f>SEKTOR_USD!G20*$C$48</f>
        <v>167145769.54799998</v>
      </c>
      <c r="H20" s="79">
        <f t="shared" si="1"/>
        <v>16.688640546633163</v>
      </c>
      <c r="I20" s="79">
        <f>G20/G$43*100</f>
        <v>3.1467610222546285</v>
      </c>
      <c r="J20" s="76">
        <f>SEKTOR_USD!J20*$B$49</f>
        <v>283337337.37884682</v>
      </c>
      <c r="K20" s="76">
        <f>SEKTOR_USD!K20*$C$49</f>
        <v>340986318.0740239</v>
      </c>
      <c r="L20" s="79">
        <f t="shared" si="2"/>
        <v>20.346411534917245</v>
      </c>
      <c r="M20" s="79">
        <f>K20/K$43*100</f>
        <v>3.263578162844647</v>
      </c>
    </row>
    <row r="21" spans="1:13" ht="14" x14ac:dyDescent="0.3">
      <c r="A21" s="80" t="str">
        <f>SEKTOR_USD!A21</f>
        <v xml:space="preserve"> Mobilya, Kağıt ve Orman Ürünleri</v>
      </c>
      <c r="B21" s="81">
        <f>SEKTOR_USD!B21*$B$47</f>
        <v>23191337.467011303</v>
      </c>
      <c r="C21" s="81">
        <f>SEKTOR_USD!C21*$C$47</f>
        <v>32148796.593989424</v>
      </c>
      <c r="D21" s="82">
        <f t="shared" si="0"/>
        <v>38.624159299651126</v>
      </c>
      <c r="E21" s="82">
        <f>C21/C$43*100</f>
        <v>3.1847320450085563</v>
      </c>
      <c r="F21" s="81">
        <f>SEKTOR_USD!F21*$B$48</f>
        <v>143240823.4126288</v>
      </c>
      <c r="G21" s="81">
        <f>SEKTOR_USD!G21*$C$48</f>
        <v>167145769.54799998</v>
      </c>
      <c r="H21" s="82">
        <f t="shared" si="1"/>
        <v>16.688640546633163</v>
      </c>
      <c r="I21" s="82">
        <f>G21/G$43*100</f>
        <v>3.1467610222546285</v>
      </c>
      <c r="J21" s="81">
        <f>SEKTOR_USD!J21*$B$49</f>
        <v>283337337.37884682</v>
      </c>
      <c r="K21" s="81">
        <f>SEKTOR_USD!K21*$C$49</f>
        <v>340986318.0740239</v>
      </c>
      <c r="L21" s="82">
        <f t="shared" si="2"/>
        <v>20.346411534917245</v>
      </c>
      <c r="M21" s="82">
        <f>K21/K$43*100</f>
        <v>3.263578162844647</v>
      </c>
    </row>
    <row r="22" spans="1:13" ht="16.5" x14ac:dyDescent="0.35">
      <c r="A22" s="75" t="s">
        <v>14</v>
      </c>
      <c r="B22" s="76">
        <f>SEKTOR_USD!B22*$B$47</f>
        <v>576037893.53738821</v>
      </c>
      <c r="C22" s="76">
        <f>SEKTOR_USD!C22*$C$47</f>
        <v>830751122.12400675</v>
      </c>
      <c r="D22" s="79">
        <f t="shared" si="0"/>
        <v>44.218137633698255</v>
      </c>
      <c r="E22" s="79">
        <f>C22/C$43*100</f>
        <v>82.296073270431151</v>
      </c>
      <c r="F22" s="76">
        <f>SEKTOR_USD!F22*$B$48</f>
        <v>3506301137.7007999</v>
      </c>
      <c r="G22" s="76">
        <f>SEKTOR_USD!G22*$C$48</f>
        <v>4354801729.9470091</v>
      </c>
      <c r="H22" s="79">
        <f t="shared" si="1"/>
        <v>24.199307444613833</v>
      </c>
      <c r="I22" s="79">
        <f>G22/G$43*100</f>
        <v>81.985445282292815</v>
      </c>
      <c r="J22" s="76">
        <f>SEKTOR_USD!J22*$B$49</f>
        <v>6757648416.4992876</v>
      </c>
      <c r="K22" s="76">
        <f>SEKTOR_USD!K22*$C$49</f>
        <v>8566371976.5764236</v>
      </c>
      <c r="L22" s="79">
        <f t="shared" si="2"/>
        <v>26.765576552651165</v>
      </c>
      <c r="M22" s="79">
        <f>K22/K$43*100</f>
        <v>81.988698770869846</v>
      </c>
    </row>
    <row r="23" spans="1:13" s="18" customFormat="1" ht="15.5" x14ac:dyDescent="0.35">
      <c r="A23" s="78" t="s">
        <v>15</v>
      </c>
      <c r="B23" s="76">
        <f>SEKTOR_USD!B23*$B$47</f>
        <v>37380869.369587794</v>
      </c>
      <c r="C23" s="76">
        <f>SEKTOR_USD!C23*$C$47</f>
        <v>53545057.988264203</v>
      </c>
      <c r="D23" s="79">
        <f t="shared" si="0"/>
        <v>43.241874496977907</v>
      </c>
      <c r="E23" s="79">
        <f>C23/C$43*100</f>
        <v>5.3042937868146591</v>
      </c>
      <c r="F23" s="76">
        <f>SEKTOR_USD!F23*$B$48</f>
        <v>252912733.5731408</v>
      </c>
      <c r="G23" s="76">
        <f>SEKTOR_USD!G23*$C$48</f>
        <v>296668498.33352745</v>
      </c>
      <c r="H23" s="79">
        <f t="shared" si="1"/>
        <v>17.300736163896133</v>
      </c>
      <c r="I23" s="79">
        <f>G23/G$43*100</f>
        <v>5.5852138502294935</v>
      </c>
      <c r="J23" s="76">
        <f>SEKTOR_USD!J23*$B$49</f>
        <v>496960934.06508142</v>
      </c>
      <c r="K23" s="76">
        <f>SEKTOR_USD!K23*$C$49</f>
        <v>585833762.63946581</v>
      </c>
      <c r="L23" s="79">
        <f t="shared" si="2"/>
        <v>17.883262542875393</v>
      </c>
      <c r="M23" s="79">
        <f>K23/K$43*100</f>
        <v>5.6070116994906005</v>
      </c>
    </row>
    <row r="24" spans="1:13" ht="14" x14ac:dyDescent="0.3">
      <c r="A24" s="80" t="str">
        <f>SEKTOR_USD!A24</f>
        <v xml:space="preserve"> Tekstil ve Hammaddeleri</v>
      </c>
      <c r="B24" s="81">
        <f>SEKTOR_USD!B24*$B$47</f>
        <v>27285234.62388901</v>
      </c>
      <c r="C24" s="81">
        <f>SEKTOR_USD!C24*$C$47</f>
        <v>38981250.082076296</v>
      </c>
      <c r="D24" s="82">
        <f t="shared" si="0"/>
        <v>42.865731665532707</v>
      </c>
      <c r="E24" s="82">
        <f>C24/C$43*100</f>
        <v>3.861570243475025</v>
      </c>
      <c r="F24" s="81">
        <f>SEKTOR_USD!F24*$B$48</f>
        <v>177629397.55386382</v>
      </c>
      <c r="G24" s="81">
        <f>SEKTOR_USD!G24*$C$48</f>
        <v>210099395.80682334</v>
      </c>
      <c r="H24" s="82">
        <f t="shared" si="1"/>
        <v>18.279630905753319</v>
      </c>
      <c r="I24" s="82">
        <f>G24/G$43*100</f>
        <v>3.9554252034736601</v>
      </c>
      <c r="J24" s="81">
        <f>SEKTOR_USD!J24*$B$49</f>
        <v>343893006.33243263</v>
      </c>
      <c r="K24" s="81">
        <f>SEKTOR_USD!K24*$C$49</f>
        <v>404179855.23737627</v>
      </c>
      <c r="L24" s="82">
        <f t="shared" si="2"/>
        <v>17.530699314851979</v>
      </c>
      <c r="M24" s="82">
        <f>K24/K$43*100</f>
        <v>3.8684031572435633</v>
      </c>
    </row>
    <row r="25" spans="1:13" ht="14" x14ac:dyDescent="0.3">
      <c r="A25" s="80" t="str">
        <f>SEKTOR_USD!A25</f>
        <v xml:space="preserve"> Deri ve Deri Mamulleri </v>
      </c>
      <c r="B25" s="81">
        <f>SEKTOR_USD!B25*$B$47</f>
        <v>3566915.9726352515</v>
      </c>
      <c r="C25" s="81">
        <f>SEKTOR_USD!C25*$C$47</f>
        <v>5071506.0660801632</v>
      </c>
      <c r="D25" s="82">
        <f t="shared" si="0"/>
        <v>42.181820513515341</v>
      </c>
      <c r="E25" s="82">
        <f>C25/C$43*100</f>
        <v>0.50239478911383129</v>
      </c>
      <c r="F25" s="81">
        <f>SEKTOR_USD!F25*$B$48</f>
        <v>26880420.099235788</v>
      </c>
      <c r="G25" s="81">
        <f>SEKTOR_USD!G25*$C$48</f>
        <v>30440373.039514787</v>
      </c>
      <c r="H25" s="82">
        <f t="shared" si="1"/>
        <v>13.243665564513291</v>
      </c>
      <c r="I25" s="82">
        <f>G25/G$43*100</f>
        <v>0.57308407890112811</v>
      </c>
      <c r="J25" s="81">
        <f>SEKTOR_USD!J25*$B$49</f>
        <v>53463226.805574037</v>
      </c>
      <c r="K25" s="81">
        <f>SEKTOR_USD!K25*$C$49</f>
        <v>60770252.685373291</v>
      </c>
      <c r="L25" s="82">
        <f t="shared" si="2"/>
        <v>13.66738656903782</v>
      </c>
      <c r="M25" s="82">
        <f>K25/K$43*100</f>
        <v>0.58163175207364448</v>
      </c>
    </row>
    <row r="26" spans="1:13" ht="14" x14ac:dyDescent="0.3">
      <c r="A26" s="80" t="str">
        <f>SEKTOR_USD!A26</f>
        <v xml:space="preserve"> Halı </v>
      </c>
      <c r="B26" s="81">
        <f>SEKTOR_USD!B26*$B$47</f>
        <v>6528718.7730635367</v>
      </c>
      <c r="C26" s="81">
        <f>SEKTOR_USD!C26*$C$47</f>
        <v>9492301.8401077408</v>
      </c>
      <c r="D26" s="82">
        <f t="shared" si="0"/>
        <v>45.393026871849344</v>
      </c>
      <c r="E26" s="82">
        <f>C26/C$43*100</f>
        <v>0.94032875422580287</v>
      </c>
      <c r="F26" s="81">
        <f>SEKTOR_USD!F26*$B$48</f>
        <v>48402915.920041196</v>
      </c>
      <c r="G26" s="81">
        <f>SEKTOR_USD!G26*$C$48</f>
        <v>56128729.487189375</v>
      </c>
      <c r="H26" s="82">
        <f t="shared" si="1"/>
        <v>15.961463106707816</v>
      </c>
      <c r="I26" s="82">
        <f>G26/G$43*100</f>
        <v>1.0567045678547058</v>
      </c>
      <c r="J26" s="81">
        <f>SEKTOR_USD!J26*$B$49</f>
        <v>99604700.927074805</v>
      </c>
      <c r="K26" s="81">
        <f>SEKTOR_USD!K26*$C$49</f>
        <v>120883654.71671627</v>
      </c>
      <c r="L26" s="82">
        <f t="shared" si="2"/>
        <v>21.363403124136454</v>
      </c>
      <c r="M26" s="82">
        <f>K26/K$43*100</f>
        <v>1.1569767901733923</v>
      </c>
    </row>
    <row r="27" spans="1:13" s="18" customFormat="1" ht="15.5" x14ac:dyDescent="0.35">
      <c r="A27" s="78" t="s">
        <v>19</v>
      </c>
      <c r="B27" s="76">
        <f>SEKTOR_USD!B27*$B$47</f>
        <v>102425205.82503501</v>
      </c>
      <c r="C27" s="76">
        <f>SEKTOR_USD!C27*$C$47</f>
        <v>152327612.13873586</v>
      </c>
      <c r="D27" s="79">
        <f t="shared" si="0"/>
        <v>48.720826003459777</v>
      </c>
      <c r="E27" s="79">
        <f>C27/C$43*100</f>
        <v>15.089915614712792</v>
      </c>
      <c r="F27" s="76">
        <f>SEKTOR_USD!F27*$B$48</f>
        <v>591344795.52943468</v>
      </c>
      <c r="G27" s="76">
        <f>SEKTOR_USD!G27*$C$48</f>
        <v>763040473.19446647</v>
      </c>
      <c r="H27" s="79">
        <f t="shared" si="1"/>
        <v>29.034782915661172</v>
      </c>
      <c r="I27" s="79">
        <f>G27/G$43*100</f>
        <v>14.365341258377102</v>
      </c>
      <c r="J27" s="76">
        <f>SEKTOR_USD!J27*$B$49</f>
        <v>1098946027.9400001</v>
      </c>
      <c r="K27" s="76">
        <f>SEKTOR_USD!K27*$C$49</f>
        <v>1430877887.8548393</v>
      </c>
      <c r="L27" s="79">
        <f t="shared" si="2"/>
        <v>30.20456432578889</v>
      </c>
      <c r="M27" s="79">
        <f>K27/K$43*100</f>
        <v>13.694924344403091</v>
      </c>
    </row>
    <row r="28" spans="1:13" ht="14" x14ac:dyDescent="0.3">
      <c r="A28" s="80" t="str">
        <f>SEKTOR_USD!A28</f>
        <v xml:space="preserve"> Kimyevi Maddeler ve Mamulleri  </v>
      </c>
      <c r="B28" s="81">
        <f>SEKTOR_USD!B28*$B$47</f>
        <v>102425205.82503501</v>
      </c>
      <c r="C28" s="81">
        <f>SEKTOR_USD!C28*$C$47</f>
        <v>152327612.13873586</v>
      </c>
      <c r="D28" s="82">
        <f t="shared" si="0"/>
        <v>48.720826003459777</v>
      </c>
      <c r="E28" s="82">
        <f>C28/C$43*100</f>
        <v>15.089915614712792</v>
      </c>
      <c r="F28" s="81">
        <f>SEKTOR_USD!F28*$B$48</f>
        <v>591344795.52943468</v>
      </c>
      <c r="G28" s="81">
        <f>SEKTOR_USD!G28*$C$48</f>
        <v>763040473.19446647</v>
      </c>
      <c r="H28" s="82">
        <f t="shared" si="1"/>
        <v>29.034782915661172</v>
      </c>
      <c r="I28" s="82">
        <f>G28/G$43*100</f>
        <v>14.365341258377102</v>
      </c>
      <c r="J28" s="81">
        <f>SEKTOR_USD!J28*$B$49</f>
        <v>1098946027.9400001</v>
      </c>
      <c r="K28" s="81">
        <f>SEKTOR_USD!K28*$C$49</f>
        <v>1430877887.8548393</v>
      </c>
      <c r="L28" s="82">
        <f t="shared" si="2"/>
        <v>30.20456432578889</v>
      </c>
      <c r="M28" s="82">
        <f>K28/K$43*100</f>
        <v>13.694924344403091</v>
      </c>
    </row>
    <row r="29" spans="1:13" s="18" customFormat="1" ht="15.5" x14ac:dyDescent="0.35">
      <c r="A29" s="78" t="s">
        <v>21</v>
      </c>
      <c r="B29" s="76">
        <f>SEKTOR_USD!B29*$B$47</f>
        <v>436231818.34276551</v>
      </c>
      <c r="C29" s="76">
        <f>SEKTOR_USD!C29*$C$47</f>
        <v>624878451.99700654</v>
      </c>
      <c r="D29" s="79">
        <f t="shared" si="0"/>
        <v>43.244583664461977</v>
      </c>
      <c r="E29" s="79">
        <f>C29/C$43*100</f>
        <v>61.901863868903682</v>
      </c>
      <c r="F29" s="76">
        <f>SEKTOR_USD!F29*$B$48</f>
        <v>2662043608.5982242</v>
      </c>
      <c r="G29" s="76">
        <f>SEKTOR_USD!G29*$C$48</f>
        <v>3295092758.4190149</v>
      </c>
      <c r="H29" s="79">
        <f t="shared" si="1"/>
        <v>23.780570227177495</v>
      </c>
      <c r="I29" s="79">
        <f>G29/G$43*100</f>
        <v>62.034890173686208</v>
      </c>
      <c r="J29" s="76">
        <f>SEKTOR_USD!J29*$B$49</f>
        <v>5161741454.4942055</v>
      </c>
      <c r="K29" s="76">
        <f>SEKTOR_USD!K29*$C$49</f>
        <v>6549660326.082119</v>
      </c>
      <c r="L29" s="79">
        <f t="shared" si="2"/>
        <v>26.88857789224382</v>
      </c>
      <c r="M29" s="79">
        <f>K29/K$43*100</f>
        <v>62.686762726976156</v>
      </c>
    </row>
    <row r="30" spans="1:13" ht="14" x14ac:dyDescent="0.3">
      <c r="A30" s="80" t="str">
        <f>SEKTOR_USD!A30</f>
        <v xml:space="preserve"> Hazırgiyim ve Konfeksiyon </v>
      </c>
      <c r="B30" s="81">
        <f>SEKTOR_USD!B30*$B$47</f>
        <v>47193799.528145462</v>
      </c>
      <c r="C30" s="81">
        <f>SEKTOR_USD!C30*$C$47</f>
        <v>63693858.158395223</v>
      </c>
      <c r="D30" s="82">
        <f t="shared" si="0"/>
        <v>34.962344196104503</v>
      </c>
      <c r="E30" s="82">
        <f>C30/C$43*100</f>
        <v>6.3096567410923123</v>
      </c>
      <c r="F30" s="81">
        <f>SEKTOR_USD!F30*$B$48</f>
        <v>304510821.92947865</v>
      </c>
      <c r="G30" s="81">
        <f>SEKTOR_USD!G30*$C$48</f>
        <v>356057044.25542676</v>
      </c>
      <c r="H30" s="82">
        <f t="shared" si="1"/>
        <v>16.927550226075596</v>
      </c>
      <c r="I30" s="82">
        <f>G30/G$43*100</f>
        <v>6.7032891804085448</v>
      </c>
      <c r="J30" s="81">
        <f>SEKTOR_USD!J30*$B$49</f>
        <v>620528365.30600202</v>
      </c>
      <c r="K30" s="81">
        <f>SEKTOR_USD!K30*$C$49</f>
        <v>716397118.79206371</v>
      </c>
      <c r="L30" s="82">
        <f t="shared" si="2"/>
        <v>15.449536048007378</v>
      </c>
      <c r="M30" s="82">
        <f>K30/K$43*100</f>
        <v>6.8566328585273242</v>
      </c>
    </row>
    <row r="31" spans="1:13" ht="14" x14ac:dyDescent="0.3">
      <c r="A31" s="80" t="str">
        <f>SEKTOR_USD!A31</f>
        <v xml:space="preserve"> Otomotiv Endüstrisi</v>
      </c>
      <c r="B31" s="81">
        <f>SEKTOR_USD!B31*$B$47</f>
        <v>134423191.72055387</v>
      </c>
      <c r="C31" s="81">
        <f>SEKTOR_USD!C31*$C$47</f>
        <v>177642807.59730694</v>
      </c>
      <c r="D31" s="82">
        <f t="shared" si="0"/>
        <v>32.151904238816407</v>
      </c>
      <c r="E31" s="82">
        <f>C31/C$43*100</f>
        <v>17.597695772730887</v>
      </c>
      <c r="F31" s="81">
        <f>SEKTOR_USD!F31*$B$48</f>
        <v>749847089.79658663</v>
      </c>
      <c r="G31" s="81">
        <f>SEKTOR_USD!G31*$C$48</f>
        <v>929887028.64527202</v>
      </c>
      <c r="H31" s="82">
        <f t="shared" si="1"/>
        <v>24.010220390069843</v>
      </c>
      <c r="I31" s="82">
        <f>G31/G$43*100</f>
        <v>17.506469142198693</v>
      </c>
      <c r="J31" s="81">
        <f>SEKTOR_USD!J31*$B$49</f>
        <v>1413459274.293107</v>
      </c>
      <c r="K31" s="81">
        <f>SEKTOR_USD!K31*$C$49</f>
        <v>1825933595.2918911</v>
      </c>
      <c r="L31" s="82">
        <f t="shared" si="2"/>
        <v>29.181903469066619</v>
      </c>
      <c r="M31" s="82">
        <f>K31/K$43*100</f>
        <v>17.476000333554115</v>
      </c>
    </row>
    <row r="32" spans="1:13" ht="14" x14ac:dyDescent="0.3">
      <c r="A32" s="80" t="str">
        <f>SEKTOR_USD!A32</f>
        <v xml:space="preserve"> Gemi, Yat ve Hizmetleri</v>
      </c>
      <c r="B32" s="81">
        <f>SEKTOR_USD!B32*$B$47</f>
        <v>3317828.5020824722</v>
      </c>
      <c r="C32" s="81">
        <f>SEKTOR_USD!C32*$C$47</f>
        <v>12935757.424519805</v>
      </c>
      <c r="D32" s="82">
        <f t="shared" si="0"/>
        <v>289.88625893112112</v>
      </c>
      <c r="E32" s="82">
        <f>C32/C$43*100</f>
        <v>1.2814452035827617</v>
      </c>
      <c r="F32" s="81">
        <f>SEKTOR_USD!F32*$B$48</f>
        <v>34099671.752379313</v>
      </c>
      <c r="G32" s="81">
        <f>SEKTOR_USD!G32*$C$48</f>
        <v>69663952.334781379</v>
      </c>
      <c r="H32" s="82">
        <f t="shared" si="1"/>
        <v>104.29508190183843</v>
      </c>
      <c r="I32" s="82">
        <f>G32/G$43*100</f>
        <v>1.3115247275243853</v>
      </c>
      <c r="J32" s="81">
        <f>SEKTOR_USD!J32*$B$49</f>
        <v>68002315.155289486</v>
      </c>
      <c r="K32" s="81">
        <f>SEKTOR_USD!K32*$C$49</f>
        <v>124794077.67553475</v>
      </c>
      <c r="L32" s="82">
        <f t="shared" si="2"/>
        <v>83.514454457257969</v>
      </c>
      <c r="M32" s="82">
        <f>K32/K$43*100</f>
        <v>1.1944034266671062</v>
      </c>
    </row>
    <row r="33" spans="1:13" ht="14" x14ac:dyDescent="0.3">
      <c r="A33" s="80" t="str">
        <f>SEKTOR_USD!A33</f>
        <v xml:space="preserve"> Elektrik ve Elektronik</v>
      </c>
      <c r="B33" s="81">
        <f>SEKTOR_USD!B33*$B$47</f>
        <v>50314999.52019687</v>
      </c>
      <c r="C33" s="81">
        <f>SEKTOR_USD!C33*$C$47</f>
        <v>77064781.062899485</v>
      </c>
      <c r="D33" s="82">
        <f t="shared" si="0"/>
        <v>53.164626448947935</v>
      </c>
      <c r="E33" s="82">
        <f>C33/C$43*100</f>
        <v>7.6342104151565824</v>
      </c>
      <c r="F33" s="81">
        <f>SEKTOR_USD!F33*$B$48</f>
        <v>312307198.80830574</v>
      </c>
      <c r="G33" s="81">
        <f>SEKTOR_USD!G33*$C$48</f>
        <v>407536313.81032801</v>
      </c>
      <c r="H33" s="82">
        <f t="shared" si="1"/>
        <v>30.49212934104472</v>
      </c>
      <c r="I33" s="82">
        <f>G33/G$43*100</f>
        <v>7.6724609358622926</v>
      </c>
      <c r="J33" s="81">
        <f>SEKTOR_USD!J33*$B$49</f>
        <v>614117458.76925921</v>
      </c>
      <c r="K33" s="81">
        <f>SEKTOR_USD!K33*$C$49</f>
        <v>798653038.16234362</v>
      </c>
      <c r="L33" s="82">
        <f t="shared" si="2"/>
        <v>30.048906240657697</v>
      </c>
      <c r="M33" s="82">
        <f>K33/K$43*100</f>
        <v>7.6439038075138424</v>
      </c>
    </row>
    <row r="34" spans="1:13" ht="14" x14ac:dyDescent="0.3">
      <c r="A34" s="80" t="str">
        <f>SEKTOR_USD!A34</f>
        <v xml:space="preserve"> Makine ve Aksamları</v>
      </c>
      <c r="B34" s="81">
        <f>SEKTOR_USD!B34*$B$47</f>
        <v>31476195.65791234</v>
      </c>
      <c r="C34" s="81">
        <f>SEKTOR_USD!C34*$C$47</f>
        <v>42506547.359812334</v>
      </c>
      <c r="D34" s="82">
        <f t="shared" si="0"/>
        <v>35.043471650066564</v>
      </c>
      <c r="E34" s="82">
        <f>C34/C$43*100</f>
        <v>4.2107941149118311</v>
      </c>
      <c r="F34" s="81">
        <f>SEKTOR_USD!F34*$B$48</f>
        <v>194071008.91278931</v>
      </c>
      <c r="G34" s="81">
        <f>SEKTOR_USD!G34*$C$48</f>
        <v>238994594.15584409</v>
      </c>
      <c r="H34" s="82">
        <f t="shared" si="1"/>
        <v>23.148014479196284</v>
      </c>
      <c r="I34" s="82">
        <f>G34/G$43*100</f>
        <v>4.4994191324908295</v>
      </c>
      <c r="J34" s="81">
        <f>SEKTOR_USD!J34*$B$49</f>
        <v>390809371.73628843</v>
      </c>
      <c r="K34" s="81">
        <f>SEKTOR_USD!K34*$C$49</f>
        <v>492906909.61421645</v>
      </c>
      <c r="L34" s="82">
        <f t="shared" si="2"/>
        <v>26.124639085375289</v>
      </c>
      <c r="M34" s="82">
        <f>K34/K$43*100</f>
        <v>4.7176093035585707</v>
      </c>
    </row>
    <row r="35" spans="1:13" ht="14" x14ac:dyDescent="0.3">
      <c r="A35" s="80" t="str">
        <f>SEKTOR_USD!A35</f>
        <v xml:space="preserve"> Demir ve Demir Dışı Metaller </v>
      </c>
      <c r="B35" s="81">
        <f>SEKTOR_USD!B35*$B$47</f>
        <v>38200121.417200372</v>
      </c>
      <c r="C35" s="81">
        <f>SEKTOR_USD!C35*$C$47</f>
        <v>63049500.004845671</v>
      </c>
      <c r="D35" s="82">
        <f t="shared" si="0"/>
        <v>65.050522526497431</v>
      </c>
      <c r="E35" s="82">
        <f>C35/C$43*100</f>
        <v>6.2458251742069919</v>
      </c>
      <c r="F35" s="81">
        <f>SEKTOR_USD!F35*$B$48</f>
        <v>242030605.09144032</v>
      </c>
      <c r="G35" s="81">
        <f>SEKTOR_USD!G35*$C$48</f>
        <v>321469081.84280002</v>
      </c>
      <c r="H35" s="82">
        <f t="shared" si="1"/>
        <v>32.821665971271472</v>
      </c>
      <c r="I35" s="82">
        <f>G35/G$43*100</f>
        <v>6.0521207287415351</v>
      </c>
      <c r="J35" s="81">
        <f>SEKTOR_USD!J35*$B$49</f>
        <v>458883251.23531544</v>
      </c>
      <c r="K35" s="81">
        <f>SEKTOR_USD!K35*$C$49</f>
        <v>603006104.07702935</v>
      </c>
      <c r="L35" s="82">
        <f t="shared" si="2"/>
        <v>31.407302936800296</v>
      </c>
      <c r="M35" s="82">
        <f>K35/K$43*100</f>
        <v>5.7713680843364523</v>
      </c>
    </row>
    <row r="36" spans="1:13" ht="14" x14ac:dyDescent="0.3">
      <c r="A36" s="80" t="str">
        <f>SEKTOR_USD!A36</f>
        <v xml:space="preserve"> Çelik</v>
      </c>
      <c r="B36" s="81">
        <f>SEKTOR_USD!B36*$B$47</f>
        <v>56461880.708844088</v>
      </c>
      <c r="C36" s="81">
        <f>SEKTOR_USD!C36*$C$47</f>
        <v>81031174.604207277</v>
      </c>
      <c r="D36" s="82">
        <f t="shared" si="0"/>
        <v>43.514834410244326</v>
      </c>
      <c r="E36" s="82">
        <f>C36/C$43*100</f>
        <v>8.02713027382649</v>
      </c>
      <c r="F36" s="81">
        <f>SEKTOR_USD!F36*$B$48</f>
        <v>309511292.14365578</v>
      </c>
      <c r="G36" s="81">
        <f>SEKTOR_USD!G36*$C$48</f>
        <v>374097071.80311471</v>
      </c>
      <c r="H36" s="82">
        <f t="shared" si="1"/>
        <v>20.867018845141928</v>
      </c>
      <c r="I36" s="82">
        <f>G36/G$43*100</f>
        <v>7.0429188083732663</v>
      </c>
      <c r="J36" s="81">
        <f>SEKTOR_USD!J36*$B$49</f>
        <v>589453061.12576997</v>
      </c>
      <c r="K36" s="81">
        <f>SEKTOR_USD!K36*$C$49</f>
        <v>718229512.26570642</v>
      </c>
      <c r="L36" s="82">
        <f t="shared" si="2"/>
        <v>21.846769426218955</v>
      </c>
      <c r="M36" s="82">
        <f>K36/K$43*100</f>
        <v>6.8741706863208174</v>
      </c>
    </row>
    <row r="37" spans="1:13" ht="14" x14ac:dyDescent="0.3">
      <c r="A37" s="80" t="str">
        <f>SEKTOR_USD!A37</f>
        <v xml:space="preserve"> Çimento Cam Seramik ve Toprak Ürünleri</v>
      </c>
      <c r="B37" s="81">
        <f>SEKTOR_USD!B37*$B$47</f>
        <v>14426012.445102721</v>
      </c>
      <c r="C37" s="81">
        <f>SEKTOR_USD!C37*$C$47</f>
        <v>19450326.056857847</v>
      </c>
      <c r="D37" s="82">
        <f t="shared" si="0"/>
        <v>34.828152484096577</v>
      </c>
      <c r="E37" s="82">
        <f>C37/C$43*100</f>
        <v>1.9267930137926603</v>
      </c>
      <c r="F37" s="81">
        <f>SEKTOR_USD!F37*$B$48</f>
        <v>81773693.960990101</v>
      </c>
      <c r="G37" s="81">
        <f>SEKTOR_USD!G37*$C$48</f>
        <v>99523898.138816252</v>
      </c>
      <c r="H37" s="82">
        <f t="shared" si="1"/>
        <v>21.706496695983716</v>
      </c>
      <c r="I37" s="82">
        <f>G37/G$43*100</f>
        <v>1.8736814236637338</v>
      </c>
      <c r="J37" s="81">
        <f>SEKTOR_USD!J37*$B$49</f>
        <v>155631570.01985034</v>
      </c>
      <c r="K37" s="81">
        <f>SEKTOR_USD!K37*$C$49</f>
        <v>196054019.33841395</v>
      </c>
      <c r="L37" s="82">
        <f t="shared" si="2"/>
        <v>25.973168113261242</v>
      </c>
      <c r="M37" s="82">
        <f>K37/K$43*100</f>
        <v>1.8764319338814912</v>
      </c>
    </row>
    <row r="38" spans="1:13" ht="14" x14ac:dyDescent="0.3">
      <c r="A38" s="80" t="str">
        <f>SEKTOR_USD!A38</f>
        <v xml:space="preserve"> Mücevher</v>
      </c>
      <c r="B38" s="81">
        <f>SEKTOR_USD!B38*$B$47</f>
        <v>14977253.221081201</v>
      </c>
      <c r="C38" s="81">
        <f>SEKTOR_USD!C38*$C$47</f>
        <v>20743969.40416088</v>
      </c>
      <c r="D38" s="82">
        <f t="shared" si="0"/>
        <v>38.503162749246634</v>
      </c>
      <c r="E38" s="82">
        <f>C38/C$43*100</f>
        <v>2.0549442312394235</v>
      </c>
      <c r="F38" s="81">
        <f>SEKTOR_USD!F38*$B$48</f>
        <v>162977484.86265132</v>
      </c>
      <c r="G38" s="81">
        <f>SEKTOR_USD!G38*$C$48</f>
        <v>129385840.8964518</v>
      </c>
      <c r="H38" s="82">
        <f t="shared" si="1"/>
        <v>-20.611217552233523</v>
      </c>
      <c r="I38" s="82">
        <f>G38/G$43*100</f>
        <v>2.4358757153448112</v>
      </c>
      <c r="J38" s="81">
        <f>SEKTOR_USD!J38*$B$49</f>
        <v>322048841.07060957</v>
      </c>
      <c r="K38" s="81">
        <f>SEKTOR_USD!K38*$C$49</f>
        <v>279535980.9766472</v>
      </c>
      <c r="L38" s="82">
        <f t="shared" si="2"/>
        <v>-13.200749287789357</v>
      </c>
      <c r="M38" s="82">
        <f>K38/K$43*100</f>
        <v>2.6754373266281499</v>
      </c>
    </row>
    <row r="39" spans="1:13" ht="14" x14ac:dyDescent="0.3">
      <c r="A39" s="80" t="str">
        <f>SEKTOR_USD!A39</f>
        <v xml:space="preserve"> Savunma ve Havacılık Sanayii</v>
      </c>
      <c r="B39" s="81">
        <f>SEKTOR_USD!B39*$B$47</f>
        <v>24457919.681830835</v>
      </c>
      <c r="C39" s="81">
        <f>SEKTOR_USD!C39*$C$47</f>
        <v>37167060.917763829</v>
      </c>
      <c r="D39" s="82">
        <f t="shared" si="0"/>
        <v>51.963296148095097</v>
      </c>
      <c r="E39" s="82">
        <f>C39/C$43*100</f>
        <v>3.681852587468784</v>
      </c>
      <c r="F39" s="81">
        <f>SEKTOR_USD!F39*$B$48</f>
        <v>135242067.68836054</v>
      </c>
      <c r="G39" s="81">
        <f>SEKTOR_USD!G39*$C$48</f>
        <v>208181874.70205233</v>
      </c>
      <c r="H39" s="82">
        <f t="shared" si="1"/>
        <v>53.932780133003888</v>
      </c>
      <c r="I39" s="82">
        <f>G39/G$43*100</f>
        <v>3.9193250934429886</v>
      </c>
      <c r="J39" s="81">
        <f>SEKTOR_USD!J39*$B$49</f>
        <v>266859966.23023641</v>
      </c>
      <c r="K39" s="81">
        <f>SEKTOR_USD!K39*$C$49</f>
        <v>476877289.88193774</v>
      </c>
      <c r="L39" s="82">
        <f t="shared" si="2"/>
        <v>78.699449234924415</v>
      </c>
      <c r="M39" s="82">
        <f>K39/K$43*100</f>
        <v>4.5641899018287582</v>
      </c>
    </row>
    <row r="40" spans="1:13" ht="14" x14ac:dyDescent="0.3">
      <c r="A40" s="80" t="str">
        <f>SEKTOR_USD!A40</f>
        <v xml:space="preserve"> İklimlendirme Sanayii</v>
      </c>
      <c r="B40" s="81">
        <f>SEKTOR_USD!B40*$B$47</f>
        <v>20982615.939815313</v>
      </c>
      <c r="C40" s="81">
        <f>SEKTOR_USD!C40*$C$47</f>
        <v>29592669.40623736</v>
      </c>
      <c r="D40" s="82">
        <f t="shared" si="0"/>
        <v>41.034223240411812</v>
      </c>
      <c r="E40" s="82">
        <f>C40/C$43*100</f>
        <v>2.9315163408949667</v>
      </c>
      <c r="F40" s="81">
        <f>SEKTOR_USD!F40*$B$48</f>
        <v>135672673.65158665</v>
      </c>
      <c r="G40" s="81">
        <f>SEKTOR_USD!G40*$C$48</f>
        <v>160296057.83412722</v>
      </c>
      <c r="H40" s="82">
        <f t="shared" si="1"/>
        <v>18.149111033054815</v>
      </c>
      <c r="I40" s="82">
        <f>G40/G$43*100</f>
        <v>3.0178052856351276</v>
      </c>
      <c r="J40" s="81">
        <f>SEKTOR_USD!J40*$B$49</f>
        <v>261947979.55247819</v>
      </c>
      <c r="K40" s="81">
        <f>SEKTOR_USD!K40*$C$49</f>
        <v>317272680.00633436</v>
      </c>
      <c r="L40" s="82">
        <f t="shared" si="2"/>
        <v>21.120491384730272</v>
      </c>
      <c r="M40" s="82">
        <f>K40/K$43*100</f>
        <v>3.0366150641595193</v>
      </c>
    </row>
    <row r="41" spans="1:13" ht="16.5" x14ac:dyDescent="0.35">
      <c r="A41" s="75" t="s">
        <v>30</v>
      </c>
      <c r="B41" s="76">
        <f>SEKTOR_USD!B41*$B$47</f>
        <v>19358837.629349083</v>
      </c>
      <c r="C41" s="76">
        <f>SEKTOR_USD!C41*$C$47</f>
        <v>32062877.933707777</v>
      </c>
      <c r="D41" s="79">
        <f t="shared" si="0"/>
        <v>65.623982945642652</v>
      </c>
      <c r="E41" s="79">
        <f>C41/C$43*100</f>
        <v>3.1762207494189001</v>
      </c>
      <c r="F41" s="76">
        <f>SEKTOR_USD!F41*$B$48</f>
        <v>107472537.47921632</v>
      </c>
      <c r="G41" s="76">
        <f>SEKTOR_USD!G41*$C$48</f>
        <v>153214660.58299091</v>
      </c>
      <c r="H41" s="79">
        <f t="shared" si="1"/>
        <v>42.561685223651182</v>
      </c>
      <c r="I41" s="79">
        <f>G41/G$43*100</f>
        <v>2.8844877334575503</v>
      </c>
      <c r="J41" s="76">
        <f>SEKTOR_USD!J41*$B$49</f>
        <v>215898964.99804649</v>
      </c>
      <c r="K41" s="76">
        <f>SEKTOR_USD!K41*$C$49</f>
        <v>292154582.54741657</v>
      </c>
      <c r="L41" s="79">
        <f t="shared" si="2"/>
        <v>35.320047759404524</v>
      </c>
      <c r="M41" s="79">
        <f>K41/K$43*100</f>
        <v>2.7962098924149683</v>
      </c>
    </row>
    <row r="42" spans="1:13" ht="14" x14ac:dyDescent="0.3">
      <c r="A42" s="80" t="str">
        <f>SEKTOR_USD!A42</f>
        <v xml:space="preserve"> Madencilik Ürünleri</v>
      </c>
      <c r="B42" s="81">
        <f>SEKTOR_USD!B42*$B$47</f>
        <v>19358837.629349083</v>
      </c>
      <c r="C42" s="81">
        <f>SEKTOR_USD!C42*$C$47</f>
        <v>32062877.933707777</v>
      </c>
      <c r="D42" s="82">
        <f t="shared" si="0"/>
        <v>65.623982945642652</v>
      </c>
      <c r="E42" s="82">
        <f>C42/C$43*100</f>
        <v>3.1762207494189001</v>
      </c>
      <c r="F42" s="81">
        <f>SEKTOR_USD!F42*$B$48</f>
        <v>107472537.47921632</v>
      </c>
      <c r="G42" s="81">
        <f>SEKTOR_USD!G42*$C$48</f>
        <v>153214660.58299091</v>
      </c>
      <c r="H42" s="82">
        <f t="shared" si="1"/>
        <v>42.561685223651182</v>
      </c>
      <c r="I42" s="82">
        <f>G42/G$43*100</f>
        <v>2.8844877334575503</v>
      </c>
      <c r="J42" s="81">
        <f>SEKTOR_USD!J42*$B$49</f>
        <v>215898964.99804649</v>
      </c>
      <c r="K42" s="81">
        <f>SEKTOR_USD!K42*$C$49</f>
        <v>292154582.54741657</v>
      </c>
      <c r="L42" s="82">
        <f t="shared" si="2"/>
        <v>35.320047759404524</v>
      </c>
      <c r="M42" s="82">
        <f>K42/K$43*100</f>
        <v>2.7962098924149683</v>
      </c>
    </row>
    <row r="43" spans="1:13" ht="18" x14ac:dyDescent="0.4">
      <c r="A43" s="83" t="s">
        <v>32</v>
      </c>
      <c r="B43" s="84">
        <f>SEKTOR_USD!B43*$B$47</f>
        <v>695781133.14996719</v>
      </c>
      <c r="C43" s="84">
        <f>SEKTOR_USD!C43*$C$47</f>
        <v>1009466295.4259014</v>
      </c>
      <c r="D43" s="85">
        <f>(C43-B43)/B43*100</f>
        <v>45.083884476114875</v>
      </c>
      <c r="E43" s="86">
        <f>C43/C$43*100</f>
        <v>100</v>
      </c>
      <c r="F43" s="84">
        <f>SEKTOR_USD!F43*$B$48</f>
        <v>4269994457.3825555</v>
      </c>
      <c r="G43" s="84">
        <f>SEKTOR_USD!G43*$C$48</f>
        <v>5311676621.3228798</v>
      </c>
      <c r="H43" s="85">
        <f>(G43-F43)/F43*100</f>
        <v>24.395398503136708</v>
      </c>
      <c r="I43" s="85">
        <f>G43/G$43*100</f>
        <v>100</v>
      </c>
      <c r="J43" s="84">
        <f>SEKTOR_USD!J43*$B$49</f>
        <v>8270769157.4163704</v>
      </c>
      <c r="K43" s="84">
        <f>SEKTOR_USD!K43*$C$49</f>
        <v>10448235067.757914</v>
      </c>
      <c r="L43" s="85">
        <f>(K43-J43)/J43*100</f>
        <v>26.327248033382926</v>
      </c>
      <c r="M43" s="85">
        <f>K43/K$43*100</f>
        <v>100</v>
      </c>
    </row>
    <row r="44" spans="1:13" ht="18" x14ac:dyDescent="0.4">
      <c r="A44" s="139"/>
      <c r="B44" s="140"/>
      <c r="C44" s="140"/>
      <c r="D44" s="141"/>
      <c r="E44" s="142"/>
      <c r="F44" s="140"/>
      <c r="G44" s="140"/>
      <c r="H44" s="141"/>
      <c r="I44" s="141"/>
      <c r="J44" s="140"/>
      <c r="K44" s="140"/>
      <c r="L44" s="141"/>
      <c r="M44" s="141"/>
    </row>
    <row r="45" spans="1:13" ht="13" x14ac:dyDescent="0.3">
      <c r="A45" s="22" t="s">
        <v>109</v>
      </c>
    </row>
    <row r="46" spans="1:13" ht="13" x14ac:dyDescent="0.3">
      <c r="A46" s="64"/>
      <c r="B46" s="65">
        <v>2025</v>
      </c>
      <c r="C46" s="65">
        <v>2026</v>
      </c>
    </row>
    <row r="47" spans="1:13" ht="13" x14ac:dyDescent="0.25">
      <c r="A47" s="67" t="s">
        <v>216</v>
      </c>
      <c r="B47" s="66">
        <v>39.477254000000002</v>
      </c>
      <c r="C47" s="66">
        <v>46.296225999999997</v>
      </c>
    </row>
    <row r="48" spans="1:13" ht="13" x14ac:dyDescent="0.25">
      <c r="A48" s="65" t="s">
        <v>217</v>
      </c>
      <c r="B48" s="66">
        <v>37.536782833333326</v>
      </c>
      <c r="C48" s="66">
        <v>44.619247333333334</v>
      </c>
    </row>
    <row r="49" spans="1:3" ht="13" x14ac:dyDescent="0.25">
      <c r="A49" s="65" t="s">
        <v>218</v>
      </c>
      <c r="B49" s="66">
        <v>35.798882249999998</v>
      </c>
      <c r="C49" s="66">
        <v>43.083487249999997</v>
      </c>
    </row>
  </sheetData>
  <mergeCells count="5">
    <mergeCell ref="B6:E6"/>
    <mergeCell ref="F6:I6"/>
    <mergeCell ref="J6:M6"/>
    <mergeCell ref="A5:M5"/>
    <mergeCell ref="B1:J1"/>
  </mergeCells>
  <printOptions horizontalCentered="1" verticalCentered="1"/>
  <pageMargins left="0.11811023622047245" right="0" top="0.19685039370078741" bottom="0.19685039370078741" header="0.51181102362204722" footer="0.51181102362204722"/>
  <pageSetup paperSize="9" scale="70" orientation="landscape" horizontalDpi="4294967294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G44"/>
  <sheetViews>
    <sheetView showGridLines="0" zoomScale="80" zoomScaleNormal="80" workbookViewId="0">
      <selection activeCell="C3" sqref="C3"/>
    </sheetView>
  </sheetViews>
  <sheetFormatPr defaultColWidth="9.1796875" defaultRowHeight="12.5" x14ac:dyDescent="0.25"/>
  <cols>
    <col min="1" max="1" width="51" style="16" customWidth="1"/>
    <col min="2" max="2" width="14.453125" style="16" customWidth="1"/>
    <col min="3" max="3" width="17.81640625" style="16" bestFit="1" customWidth="1"/>
    <col min="4" max="4" width="14.453125" style="16" customWidth="1"/>
    <col min="5" max="5" width="17.81640625" style="16" bestFit="1" customWidth="1"/>
    <col min="6" max="6" width="19.81640625" style="16" bestFit="1" customWidth="1"/>
    <col min="7" max="7" width="19.81640625" style="16" customWidth="1"/>
    <col min="8" max="16384" width="9.1796875" style="16"/>
  </cols>
  <sheetData>
    <row r="5" spans="1:7" ht="25" x14ac:dyDescent="0.25">
      <c r="A5" s="129" t="s">
        <v>33</v>
      </c>
      <c r="B5" s="130"/>
      <c r="C5" s="130"/>
      <c r="D5" s="130"/>
      <c r="E5" s="130"/>
      <c r="F5" s="130"/>
      <c r="G5" s="131"/>
    </row>
    <row r="6" spans="1:7" ht="50.25" customHeight="1" x14ac:dyDescent="0.25">
      <c r="A6" s="71"/>
      <c r="B6" s="132" t="s">
        <v>214</v>
      </c>
      <c r="C6" s="132"/>
      <c r="D6" s="132" t="s">
        <v>215</v>
      </c>
      <c r="E6" s="132"/>
      <c r="F6" s="132" t="s">
        <v>114</v>
      </c>
      <c r="G6" s="132"/>
    </row>
    <row r="7" spans="1:7" ht="29" x14ac:dyDescent="0.4">
      <c r="A7" s="72" t="s">
        <v>1</v>
      </c>
      <c r="B7" s="87" t="s">
        <v>34</v>
      </c>
      <c r="C7" s="87" t="s">
        <v>35</v>
      </c>
      <c r="D7" s="87" t="s">
        <v>34</v>
      </c>
      <c r="E7" s="87" t="s">
        <v>35</v>
      </c>
      <c r="F7" s="87" t="s">
        <v>34</v>
      </c>
      <c r="G7" s="87" t="s">
        <v>35</v>
      </c>
    </row>
    <row r="8" spans="1:7" ht="16.5" x14ac:dyDescent="0.35">
      <c r="A8" s="75" t="s">
        <v>2</v>
      </c>
      <c r="B8" s="88">
        <f>SEKTOR_USD!D8</f>
        <v>24.573014879952183</v>
      </c>
      <c r="C8" s="88">
        <f>SEKTOR_TL!D8</f>
        <v>46.090719744175438</v>
      </c>
      <c r="D8" s="88">
        <f>SEKTOR_USD!H8</f>
        <v>3.0284830090754071</v>
      </c>
      <c r="E8" s="88">
        <f>SEKTOR_TL!H8</f>
        <v>22.46796392145259</v>
      </c>
      <c r="F8" s="88">
        <f>SEKTOR_USD!L8</f>
        <v>1.8267509373657664</v>
      </c>
      <c r="G8" s="88">
        <f>SEKTOR_TL!L8</f>
        <v>22.547164883029929</v>
      </c>
    </row>
    <row r="9" spans="1:7" s="18" customFormat="1" ht="15.5" x14ac:dyDescent="0.35">
      <c r="A9" s="78" t="s">
        <v>3</v>
      </c>
      <c r="B9" s="88">
        <f>SEKTOR_USD!D9</f>
        <v>30.423682297172505</v>
      </c>
      <c r="C9" s="88">
        <f>SEKTOR_TL!D9</f>
        <v>52.951982713440401</v>
      </c>
      <c r="D9" s="88">
        <f>SEKTOR_USD!H9</f>
        <v>4.1853043265943617</v>
      </c>
      <c r="E9" s="88">
        <f>SEKTOR_TL!H9</f>
        <v>23.843055034509128</v>
      </c>
      <c r="F9" s="88">
        <f>SEKTOR_USD!L9</f>
        <v>1.3587015686073449</v>
      </c>
      <c r="G9" s="88">
        <f>SEKTOR_TL!L9</f>
        <v>21.983873580512405</v>
      </c>
    </row>
    <row r="10" spans="1:7" ht="14" x14ac:dyDescent="0.3">
      <c r="A10" s="80" t="s">
        <v>4</v>
      </c>
      <c r="B10" s="89">
        <f>SEKTOR_USD!D10</f>
        <v>17.687341666860686</v>
      </c>
      <c r="C10" s="89">
        <f>SEKTOR_TL!D10</f>
        <v>38.015672699732328</v>
      </c>
      <c r="D10" s="89">
        <f>SEKTOR_USD!H10</f>
        <v>-3.6640712257303325</v>
      </c>
      <c r="E10" s="89">
        <f>SEKTOR_TL!H10</f>
        <v>14.512654218422627</v>
      </c>
      <c r="F10" s="89">
        <f>SEKTOR_USD!L10</f>
        <v>1.8365209854029167E-2</v>
      </c>
      <c r="G10" s="89">
        <f>SEKTOR_TL!L10</f>
        <v>20.37079627771309</v>
      </c>
    </row>
    <row r="11" spans="1:7" ht="14" x14ac:dyDescent="0.3">
      <c r="A11" s="80" t="s">
        <v>5</v>
      </c>
      <c r="B11" s="89">
        <f>SEKTOR_USD!D11</f>
        <v>96.659611612776885</v>
      </c>
      <c r="C11" s="89">
        <f>SEKTOR_TL!D11</f>
        <v>130.62895469622435</v>
      </c>
      <c r="D11" s="89">
        <f>SEKTOR_USD!H11</f>
        <v>39.226208634764291</v>
      </c>
      <c r="E11" s="89">
        <f>SEKTOR_TL!H11</f>
        <v>65.495499865809009</v>
      </c>
      <c r="F11" s="89">
        <f>SEKTOR_USD!L11</f>
        <v>29.377867002227386</v>
      </c>
      <c r="G11" s="89">
        <f>SEKTOR_TL!L11</f>
        <v>55.704573246072755</v>
      </c>
    </row>
    <row r="12" spans="1:7" ht="14" x14ac:dyDescent="0.3">
      <c r="A12" s="80" t="s">
        <v>6</v>
      </c>
      <c r="B12" s="89">
        <f>SEKTOR_USD!D12</f>
        <v>8.8794776997330942</v>
      </c>
      <c r="C12" s="89">
        <f>SEKTOR_TL!D12</f>
        <v>27.686411682757939</v>
      </c>
      <c r="D12" s="89">
        <f>SEKTOR_USD!H12</f>
        <v>-4.4555128478086683</v>
      </c>
      <c r="E12" s="89">
        <f>SEKTOR_TL!H12</f>
        <v>13.571882878422523</v>
      </c>
      <c r="F12" s="89">
        <f>SEKTOR_USD!L12</f>
        <v>-5.3956927824326746</v>
      </c>
      <c r="G12" s="89">
        <f>SEKTOR_TL!L12</f>
        <v>13.855048192269869</v>
      </c>
    </row>
    <row r="13" spans="1:7" ht="14" x14ac:dyDescent="0.3">
      <c r="A13" s="80" t="s">
        <v>7</v>
      </c>
      <c r="B13" s="89">
        <f>SEKTOR_USD!D13</f>
        <v>9.7668045240285792</v>
      </c>
      <c r="C13" s="89">
        <f>SEKTOR_TL!D13</f>
        <v>28.727007951015267</v>
      </c>
      <c r="D13" s="89">
        <f>SEKTOR_USD!H13</f>
        <v>-11.216532045381475</v>
      </c>
      <c r="E13" s="89">
        <f>SEKTOR_TL!H13</f>
        <v>5.5351901991014314</v>
      </c>
      <c r="F13" s="89">
        <f>SEKTOR_USD!L13</f>
        <v>-12.263297218199378</v>
      </c>
      <c r="G13" s="89">
        <f>SEKTOR_TL!L13</f>
        <v>5.5899759455966374</v>
      </c>
    </row>
    <row r="14" spans="1:7" ht="14" x14ac:dyDescent="0.3">
      <c r="A14" s="80" t="s">
        <v>8</v>
      </c>
      <c r="B14" s="89">
        <f>SEKTOR_USD!D14</f>
        <v>73.990484914839129</v>
      </c>
      <c r="C14" s="89">
        <f>SEKTOR_TL!D14</f>
        <v>104.0441518923019</v>
      </c>
      <c r="D14" s="89">
        <f>SEKTOR_USD!H14</f>
        <v>22.831662192703476</v>
      </c>
      <c r="E14" s="89">
        <f>SEKTOR_TL!H14</f>
        <v>46.007619781250028</v>
      </c>
      <c r="F14" s="89">
        <f>SEKTOR_USD!L14</f>
        <v>-4.8297838851559725</v>
      </c>
      <c r="G14" s="89">
        <f>SEKTOR_TL!L14</f>
        <v>14.536112159301496</v>
      </c>
    </row>
    <row r="15" spans="1:7" ht="14" x14ac:dyDescent="0.3">
      <c r="A15" s="80" t="s">
        <v>9</v>
      </c>
      <c r="B15" s="89">
        <f>SEKTOR_USD!D15</f>
        <v>-18.8560761398453</v>
      </c>
      <c r="C15" s="89">
        <f>SEKTOR_TL!D15</f>
        <v>-4.8399506825749805</v>
      </c>
      <c r="D15" s="89">
        <f>SEKTOR_USD!H15</f>
        <v>-29.501533405503487</v>
      </c>
      <c r="E15" s="89">
        <f>SEKTOR_TL!H15</f>
        <v>-16.199837062028667</v>
      </c>
      <c r="F15" s="89">
        <f>SEKTOR_USD!L15</f>
        <v>-35.359044908841263</v>
      </c>
      <c r="G15" s="89">
        <f>SEKTOR_TL!L15</f>
        <v>-22.205454766740385</v>
      </c>
    </row>
    <row r="16" spans="1:7" ht="14" x14ac:dyDescent="0.3">
      <c r="A16" s="80" t="s">
        <v>10</v>
      </c>
      <c r="B16" s="89">
        <f>SEKTOR_USD!D16</f>
        <v>26.81168080443485</v>
      </c>
      <c r="C16" s="89">
        <f>SEKTOR_TL!D16</f>
        <v>48.71607417177438</v>
      </c>
      <c r="D16" s="89">
        <f>SEKTOR_USD!H16</f>
        <v>3.3707098627666721</v>
      </c>
      <c r="E16" s="89">
        <f>SEKTOR_TL!H16</f>
        <v>22.874762359580814</v>
      </c>
      <c r="F16" s="89">
        <f>SEKTOR_USD!L16</f>
        <v>5.4258034518754172</v>
      </c>
      <c r="G16" s="89">
        <f>SEKTOR_TL!L16</f>
        <v>26.87857758016677</v>
      </c>
    </row>
    <row r="17" spans="1:7" ht="14" x14ac:dyDescent="0.3">
      <c r="A17" s="90" t="s">
        <v>11</v>
      </c>
      <c r="B17" s="89">
        <f>SEKTOR_USD!D17</f>
        <v>17.914724681088252</v>
      </c>
      <c r="C17" s="89">
        <f>SEKTOR_TL!D17</f>
        <v>38.282331961676931</v>
      </c>
      <c r="D17" s="89">
        <f>SEKTOR_USD!H17</f>
        <v>0.6480120827283995</v>
      </c>
      <c r="E17" s="89">
        <f>SEKTOR_TL!H17</f>
        <v>19.638344198737155</v>
      </c>
      <c r="F17" s="89">
        <f>SEKTOR_USD!L17</f>
        <v>8.7286267741997001</v>
      </c>
      <c r="G17" s="89">
        <f>SEKTOR_TL!L17</f>
        <v>30.853482313298802</v>
      </c>
    </row>
    <row r="18" spans="1:7" s="18" customFormat="1" ht="15.5" x14ac:dyDescent="0.35">
      <c r="A18" s="78" t="s">
        <v>12</v>
      </c>
      <c r="B18" s="88">
        <f>SEKTOR_USD!D18</f>
        <v>5.8884219533967039</v>
      </c>
      <c r="C18" s="88">
        <f>SEKTOR_TL!D18</f>
        <v>24.178705883084326</v>
      </c>
      <c r="D18" s="88">
        <f>SEKTOR_USD!H18</f>
        <v>5.7085918800557707</v>
      </c>
      <c r="E18" s="88">
        <f>SEKTOR_TL!H18</f>
        <v>25.653757470289705</v>
      </c>
      <c r="F18" s="88">
        <f>SEKTOR_USD!L18</f>
        <v>8.6216695600549826</v>
      </c>
      <c r="G18" s="88">
        <f>SEKTOR_TL!L18</f>
        <v>30.724760702950228</v>
      </c>
    </row>
    <row r="19" spans="1:7" ht="14" x14ac:dyDescent="0.3">
      <c r="A19" s="80" t="s">
        <v>13</v>
      </c>
      <c r="B19" s="89">
        <f>SEKTOR_USD!D19</f>
        <v>5.8884219533967039</v>
      </c>
      <c r="C19" s="89">
        <f>SEKTOR_TL!D19</f>
        <v>24.178705883084326</v>
      </c>
      <c r="D19" s="89">
        <f>SEKTOR_USD!H19</f>
        <v>5.7085918800557707</v>
      </c>
      <c r="E19" s="89">
        <f>SEKTOR_TL!H19</f>
        <v>25.653757470289705</v>
      </c>
      <c r="F19" s="89">
        <f>SEKTOR_USD!L19</f>
        <v>8.6216695600549826</v>
      </c>
      <c r="G19" s="89">
        <f>SEKTOR_TL!L19</f>
        <v>30.724760702950228</v>
      </c>
    </row>
    <row r="20" spans="1:7" s="18" customFormat="1" ht="15.5" x14ac:dyDescent="0.35">
      <c r="A20" s="78" t="s">
        <v>106</v>
      </c>
      <c r="B20" s="88">
        <f>SEKTOR_USD!D20</f>
        <v>18.206204264010427</v>
      </c>
      <c r="C20" s="88">
        <f>SEKTOR_TL!D20</f>
        <v>38.624159299651126</v>
      </c>
      <c r="D20" s="88">
        <f>SEKTOR_USD!H20</f>
        <v>-1.8334817126409422</v>
      </c>
      <c r="E20" s="88">
        <f>SEKTOR_TL!H20</f>
        <v>16.688640546633163</v>
      </c>
      <c r="F20" s="88">
        <f>SEKTOR_USD!L20</f>
        <v>-1.8965329102075743E-3</v>
      </c>
      <c r="G20" s="88">
        <f>SEKTOR_TL!L20</f>
        <v>20.346411534917245</v>
      </c>
    </row>
    <row r="21" spans="1:7" ht="14" x14ac:dyDescent="0.3">
      <c r="A21" s="80" t="s">
        <v>105</v>
      </c>
      <c r="B21" s="89">
        <f>SEKTOR_USD!D21</f>
        <v>18.206204264010427</v>
      </c>
      <c r="C21" s="89">
        <f>SEKTOR_TL!D21</f>
        <v>38.624159299651126</v>
      </c>
      <c r="D21" s="89">
        <f>SEKTOR_USD!H21</f>
        <v>-1.8334817126409422</v>
      </c>
      <c r="E21" s="89">
        <f>SEKTOR_TL!H21</f>
        <v>16.688640546633163</v>
      </c>
      <c r="F21" s="89">
        <f>SEKTOR_USD!L21</f>
        <v>-1.8965329102075743E-3</v>
      </c>
      <c r="G21" s="89">
        <f>SEKTOR_TL!L21</f>
        <v>20.346411534917245</v>
      </c>
    </row>
    <row r="22" spans="1:7" ht="16.5" x14ac:dyDescent="0.35">
      <c r="A22" s="75" t="s">
        <v>14</v>
      </c>
      <c r="B22" s="88">
        <f>SEKTOR_USD!D22</f>
        <v>22.976245423816295</v>
      </c>
      <c r="C22" s="88">
        <f>SEKTOR_TL!D22</f>
        <v>44.218137633698255</v>
      </c>
      <c r="D22" s="88">
        <f>SEKTOR_USD!H22</f>
        <v>4.4850083814846116</v>
      </c>
      <c r="E22" s="88">
        <f>SEKTOR_TL!H22</f>
        <v>24.199307444613833</v>
      </c>
      <c r="F22" s="88">
        <f>SEKTOR_USD!L22</f>
        <v>5.3319087665476879</v>
      </c>
      <c r="G22" s="88">
        <f>SEKTOR_TL!L22</f>
        <v>26.765576552651165</v>
      </c>
    </row>
    <row r="23" spans="1:7" s="18" customFormat="1" ht="15.5" x14ac:dyDescent="0.35">
      <c r="A23" s="78" t="s">
        <v>15</v>
      </c>
      <c r="B23" s="88">
        <f>SEKTOR_USD!D23</f>
        <v>22.143776102901327</v>
      </c>
      <c r="C23" s="88">
        <f>SEKTOR_TL!D23</f>
        <v>43.241874496977907</v>
      </c>
      <c r="D23" s="88">
        <f>SEKTOR_USD!H23</f>
        <v>-1.3185447374206072</v>
      </c>
      <c r="E23" s="88">
        <f>SEKTOR_TL!H23</f>
        <v>17.300736163896133</v>
      </c>
      <c r="F23" s="88">
        <f>SEKTOR_USD!L23</f>
        <v>-2.0485734933577837</v>
      </c>
      <c r="G23" s="88">
        <f>SEKTOR_TL!L23</f>
        <v>17.883262542875393</v>
      </c>
    </row>
    <row r="24" spans="1:7" ht="14" x14ac:dyDescent="0.3">
      <c r="A24" s="80" t="s">
        <v>16</v>
      </c>
      <c r="B24" s="89">
        <f>SEKTOR_USD!D24</f>
        <v>21.823035356188178</v>
      </c>
      <c r="C24" s="89">
        <f>SEKTOR_TL!D24</f>
        <v>42.865731665532707</v>
      </c>
      <c r="D24" s="89">
        <f>SEKTOR_USD!H24</f>
        <v>-0.49503108495398235</v>
      </c>
      <c r="E24" s="89">
        <f>SEKTOR_TL!H24</f>
        <v>18.279630905753319</v>
      </c>
      <c r="F24" s="89">
        <f>SEKTOR_USD!L24</f>
        <v>-2.3415249300057046</v>
      </c>
      <c r="G24" s="89">
        <f>SEKTOR_TL!L24</f>
        <v>17.530699314851979</v>
      </c>
    </row>
    <row r="25" spans="1:7" ht="14" x14ac:dyDescent="0.3">
      <c r="A25" s="80" t="s">
        <v>17</v>
      </c>
      <c r="B25" s="89">
        <f>SEKTOR_USD!D25</f>
        <v>21.239857490639878</v>
      </c>
      <c r="C25" s="89">
        <f>SEKTOR_TL!D25</f>
        <v>42.181820513515341</v>
      </c>
      <c r="D25" s="89">
        <f>SEKTOR_USD!H25</f>
        <v>-4.7316318495997853</v>
      </c>
      <c r="E25" s="89">
        <f>SEKTOR_TL!H25</f>
        <v>13.243665564513291</v>
      </c>
      <c r="F25" s="89">
        <f>SEKTOR_USD!L25</f>
        <v>-5.551624365081623</v>
      </c>
      <c r="G25" s="89">
        <f>SEKTOR_TL!L25</f>
        <v>13.66738656903782</v>
      </c>
    </row>
    <row r="26" spans="1:7" ht="14" x14ac:dyDescent="0.3">
      <c r="A26" s="80" t="s">
        <v>18</v>
      </c>
      <c r="B26" s="89">
        <f>SEKTOR_USD!D26</f>
        <v>23.978085203939152</v>
      </c>
      <c r="C26" s="89">
        <f>SEKTOR_TL!D26</f>
        <v>45.393026871849344</v>
      </c>
      <c r="D26" s="89">
        <f>SEKTOR_USD!H26</f>
        <v>-2.4452334403171241</v>
      </c>
      <c r="E26" s="89">
        <f>SEKTOR_TL!H26</f>
        <v>15.961463106707816</v>
      </c>
      <c r="F26" s="89">
        <f>SEKTOR_USD!L26</f>
        <v>0.84314096232409574</v>
      </c>
      <c r="G26" s="89">
        <f>SEKTOR_TL!L26</f>
        <v>21.363403124136454</v>
      </c>
    </row>
    <row r="27" spans="1:7" s="18" customFormat="1" ht="15.5" x14ac:dyDescent="0.35">
      <c r="A27" s="78" t="s">
        <v>19</v>
      </c>
      <c r="B27" s="88">
        <f>SEKTOR_USD!D27</f>
        <v>26.815732738741744</v>
      </c>
      <c r="C27" s="88">
        <f>SEKTOR_TL!D27</f>
        <v>48.720826003459777</v>
      </c>
      <c r="D27" s="88">
        <f>SEKTOR_USD!H27</f>
        <v>8.5529432638602731</v>
      </c>
      <c r="E27" s="88">
        <f>SEKTOR_TL!H27</f>
        <v>29.034782915661172</v>
      </c>
      <c r="F27" s="88">
        <f>SEKTOR_USD!L27</f>
        <v>8.1894285776847795</v>
      </c>
      <c r="G27" s="88">
        <f>SEKTOR_TL!L27</f>
        <v>30.20456432578889</v>
      </c>
    </row>
    <row r="28" spans="1:7" ht="14" x14ac:dyDescent="0.3">
      <c r="A28" s="80" t="s">
        <v>20</v>
      </c>
      <c r="B28" s="89">
        <f>SEKTOR_USD!D28</f>
        <v>26.815732738741744</v>
      </c>
      <c r="C28" s="89">
        <f>SEKTOR_TL!D28</f>
        <v>48.720826003459777</v>
      </c>
      <c r="D28" s="89">
        <f>SEKTOR_USD!H28</f>
        <v>8.5529432638602731</v>
      </c>
      <c r="E28" s="89">
        <f>SEKTOR_TL!H28</f>
        <v>29.034782915661172</v>
      </c>
      <c r="F28" s="89">
        <f>SEKTOR_USD!L28</f>
        <v>8.1894285776847795</v>
      </c>
      <c r="G28" s="89">
        <f>SEKTOR_TL!L28</f>
        <v>30.20456432578889</v>
      </c>
    </row>
    <row r="29" spans="1:7" s="18" customFormat="1" ht="15.5" x14ac:dyDescent="0.35">
      <c r="A29" s="78" t="s">
        <v>21</v>
      </c>
      <c r="B29" s="88">
        <f>SEKTOR_USD!D29</f>
        <v>22.146086237055638</v>
      </c>
      <c r="C29" s="88">
        <f>SEKTOR_TL!D29</f>
        <v>43.244583664461977</v>
      </c>
      <c r="D29" s="88">
        <f>SEKTOR_USD!H29</f>
        <v>4.1327378046701249</v>
      </c>
      <c r="E29" s="88">
        <f>SEKTOR_TL!H29</f>
        <v>23.780570227177495</v>
      </c>
      <c r="F29" s="88">
        <f>SEKTOR_USD!L29</f>
        <v>5.4341128998184658</v>
      </c>
      <c r="G29" s="88">
        <f>SEKTOR_TL!L29</f>
        <v>26.88857789224382</v>
      </c>
    </row>
    <row r="30" spans="1:7" ht="14" x14ac:dyDescent="0.3">
      <c r="A30" s="80" t="s">
        <v>22</v>
      </c>
      <c r="B30" s="89">
        <f>SEKTOR_USD!D30</f>
        <v>15.083737976072689</v>
      </c>
      <c r="C30" s="89">
        <f>SEKTOR_TL!D30</f>
        <v>34.962344196104503</v>
      </c>
      <c r="D30" s="89">
        <f>SEKTOR_USD!H30</f>
        <v>-1.6324944416765723</v>
      </c>
      <c r="E30" s="89">
        <f>SEKTOR_TL!H30</f>
        <v>16.927550226075596</v>
      </c>
      <c r="F30" s="89">
        <f>SEKTOR_USD!L30</f>
        <v>-4.070802745900119</v>
      </c>
      <c r="G30" s="89">
        <f>SEKTOR_TL!L30</f>
        <v>15.449536048007378</v>
      </c>
    </row>
    <row r="31" spans="1:7" ht="14" x14ac:dyDescent="0.3">
      <c r="A31" s="80" t="s">
        <v>23</v>
      </c>
      <c r="B31" s="89">
        <f>SEKTOR_USD!D31</f>
        <v>12.68724777305674</v>
      </c>
      <c r="C31" s="89">
        <f>SEKTOR_TL!D31</f>
        <v>32.151904238816407</v>
      </c>
      <c r="D31" s="89">
        <f>SEKTOR_USD!H31</f>
        <v>4.3259353328070311</v>
      </c>
      <c r="E31" s="89">
        <f>SEKTOR_TL!H31</f>
        <v>24.010220390069843</v>
      </c>
      <c r="F31" s="89">
        <f>SEKTOR_USD!L31</f>
        <v>7.3396803811414406</v>
      </c>
      <c r="G31" s="89">
        <f>SEKTOR_TL!L31</f>
        <v>29.181903469066619</v>
      </c>
    </row>
    <row r="32" spans="1:7" ht="14" x14ac:dyDescent="0.3">
      <c r="A32" s="80" t="s">
        <v>24</v>
      </c>
      <c r="B32" s="89">
        <f>SEKTOR_USD!D32</f>
        <v>232.45990450568561</v>
      </c>
      <c r="C32" s="89">
        <f>SEKTOR_TL!D32</f>
        <v>289.88625893112112</v>
      </c>
      <c r="D32" s="89">
        <f>SEKTOR_USD!H32</f>
        <v>71.867088343698953</v>
      </c>
      <c r="E32" s="89">
        <f>SEKTOR_TL!H32</f>
        <v>104.29508190183843</v>
      </c>
      <c r="F32" s="89">
        <f>SEKTOR_USD!L32</f>
        <v>52.485621884945374</v>
      </c>
      <c r="G32" s="89">
        <f>SEKTOR_TL!L32</f>
        <v>83.514454457257969</v>
      </c>
    </row>
    <row r="33" spans="1:7" ht="14" x14ac:dyDescent="0.3">
      <c r="A33" s="80" t="s">
        <v>101</v>
      </c>
      <c r="B33" s="89">
        <f>SEKTOR_USD!D33</f>
        <v>30.605005732869824</v>
      </c>
      <c r="C33" s="89">
        <f>SEKTOR_TL!D33</f>
        <v>53.164626448947935</v>
      </c>
      <c r="D33" s="89">
        <f>SEKTOR_USD!H33</f>
        <v>9.7789634132788414</v>
      </c>
      <c r="E33" s="89">
        <f>SEKTOR_TL!H33</f>
        <v>30.49212934104472</v>
      </c>
      <c r="F33" s="89">
        <f>SEKTOR_USD!L33</f>
        <v>8.0600893385341017</v>
      </c>
      <c r="G33" s="89">
        <f>SEKTOR_TL!L33</f>
        <v>30.048906240657697</v>
      </c>
    </row>
    <row r="34" spans="1:7" ht="14" x14ac:dyDescent="0.3">
      <c r="A34" s="80" t="s">
        <v>25</v>
      </c>
      <c r="B34" s="89">
        <f>SEKTOR_USD!D34</f>
        <v>15.152916165811822</v>
      </c>
      <c r="C34" s="89">
        <f>SEKTOR_TL!D34</f>
        <v>35.043471650066564</v>
      </c>
      <c r="D34" s="89">
        <f>SEKTOR_USD!H34</f>
        <v>3.6005883588364798</v>
      </c>
      <c r="E34" s="89">
        <f>SEKTOR_TL!H34</f>
        <v>23.148014479196284</v>
      </c>
      <c r="F34" s="89">
        <f>SEKTOR_USD!L34</f>
        <v>4.7993417348336358</v>
      </c>
      <c r="G34" s="89">
        <f>SEKTOR_TL!L34</f>
        <v>26.124639085375289</v>
      </c>
    </row>
    <row r="35" spans="1:7" ht="14" x14ac:dyDescent="0.3">
      <c r="A35" s="80" t="s">
        <v>26</v>
      </c>
      <c r="B35" s="89">
        <f>SEKTOR_USD!D35</f>
        <v>40.740227953165387</v>
      </c>
      <c r="C35" s="89">
        <f>SEKTOR_TL!D35</f>
        <v>65.050522526497431</v>
      </c>
      <c r="D35" s="89">
        <f>SEKTOR_USD!H35</f>
        <v>11.738730012160742</v>
      </c>
      <c r="E35" s="89">
        <f>SEKTOR_TL!H35</f>
        <v>32.821665971271472</v>
      </c>
      <c r="F35" s="89">
        <f>SEKTOR_USD!L35</f>
        <v>9.1888067771160564</v>
      </c>
      <c r="G35" s="89">
        <f>SEKTOR_TL!L35</f>
        <v>31.407302936800296</v>
      </c>
    </row>
    <row r="36" spans="1:7" ht="14" x14ac:dyDescent="0.3">
      <c r="A36" s="80" t="s">
        <v>27</v>
      </c>
      <c r="B36" s="89">
        <f>SEKTOR_USD!D36</f>
        <v>22.376531745398783</v>
      </c>
      <c r="C36" s="89">
        <f>SEKTOR_TL!D36</f>
        <v>43.514834410244326</v>
      </c>
      <c r="D36" s="89">
        <f>SEKTOR_USD!H36</f>
        <v>1.6816577879186005</v>
      </c>
      <c r="E36" s="89">
        <f>SEKTOR_TL!H36</f>
        <v>20.867018845141928</v>
      </c>
      <c r="F36" s="89">
        <f>SEKTOR_USD!L36</f>
        <v>1.2447791405769295</v>
      </c>
      <c r="G36" s="89">
        <f>SEKTOR_TL!L36</f>
        <v>21.846769426218955</v>
      </c>
    </row>
    <row r="37" spans="1:7" ht="14" x14ac:dyDescent="0.3">
      <c r="A37" s="80" t="s">
        <v>102</v>
      </c>
      <c r="B37" s="89">
        <f>SEKTOR_USD!D37</f>
        <v>14.969311363855283</v>
      </c>
      <c r="C37" s="89">
        <f>SEKTOR_TL!D37</f>
        <v>34.828152484096577</v>
      </c>
      <c r="D37" s="89">
        <f>SEKTOR_USD!H37</f>
        <v>2.387884352993372</v>
      </c>
      <c r="E37" s="89">
        <f>SEKTOR_TL!H37</f>
        <v>21.706496695983716</v>
      </c>
      <c r="F37" s="89">
        <f>SEKTOR_USD!L37</f>
        <v>4.6734816468714229</v>
      </c>
      <c r="G37" s="89">
        <f>SEKTOR_TL!L37</f>
        <v>25.973168113261242</v>
      </c>
    </row>
    <row r="38" spans="1:7" ht="14" x14ac:dyDescent="0.3">
      <c r="A38" s="90" t="s">
        <v>28</v>
      </c>
      <c r="B38" s="89">
        <f>SEKTOR_USD!D38</f>
        <v>18.10302929779521</v>
      </c>
      <c r="C38" s="89">
        <f>SEKTOR_TL!D38</f>
        <v>38.503162749246634</v>
      </c>
      <c r="D38" s="89">
        <f>SEKTOR_USD!H38</f>
        <v>-33.212690391612426</v>
      </c>
      <c r="E38" s="89">
        <f>SEKTOR_TL!H38</f>
        <v>-20.611217552233523</v>
      </c>
      <c r="F38" s="89">
        <f>SEKTOR_USD!L38</f>
        <v>-27.876865268498953</v>
      </c>
      <c r="G38" s="89">
        <f>SEKTOR_TL!L38</f>
        <v>-13.200749287789357</v>
      </c>
    </row>
    <row r="39" spans="1:7" ht="14" x14ac:dyDescent="0.3">
      <c r="A39" s="90" t="s">
        <v>103</v>
      </c>
      <c r="B39" s="89">
        <f>SEKTOR_USD!D39</f>
        <v>29.580619394668851</v>
      </c>
      <c r="C39" s="89">
        <f>SEKTOR_TL!D39</f>
        <v>51.963296148095097</v>
      </c>
      <c r="D39" s="89">
        <f>SEKTOR_USD!H39</f>
        <v>29.498852717472552</v>
      </c>
      <c r="E39" s="89">
        <f>SEKTOR_TL!H39</f>
        <v>53.932780133003888</v>
      </c>
      <c r="F39" s="89">
        <f>SEKTOR_USD!L39</f>
        <v>48.484743219130003</v>
      </c>
      <c r="G39" s="89">
        <f>SEKTOR_TL!L39</f>
        <v>78.699449234924415</v>
      </c>
    </row>
    <row r="40" spans="1:7" ht="14" x14ac:dyDescent="0.3">
      <c r="A40" s="90" t="s">
        <v>29</v>
      </c>
      <c r="B40" s="89">
        <f>SEKTOR_USD!D40</f>
        <v>20.261289841518408</v>
      </c>
      <c r="C40" s="89">
        <f>SEKTOR_TL!D40</f>
        <v>41.034223240411812</v>
      </c>
      <c r="D40" s="89">
        <f>SEKTOR_USD!H40</f>
        <v>-0.6048333879896689</v>
      </c>
      <c r="E40" s="89">
        <f>SEKTOR_TL!H40</f>
        <v>18.149111033054815</v>
      </c>
      <c r="F40" s="89">
        <f>SEKTOR_USD!L40</f>
        <v>0.64130101595011768</v>
      </c>
      <c r="G40" s="89">
        <f>SEKTOR_TL!L40</f>
        <v>21.120491384730272</v>
      </c>
    </row>
    <row r="41" spans="1:7" ht="16.5" x14ac:dyDescent="0.35">
      <c r="A41" s="75" t="s">
        <v>30</v>
      </c>
      <c r="B41" s="88">
        <f>SEKTOR_USD!D41</f>
        <v>41.229223376367749</v>
      </c>
      <c r="C41" s="88">
        <f>SEKTOR_TL!D41</f>
        <v>65.623982945642652</v>
      </c>
      <c r="D41" s="88">
        <f>SEKTOR_USD!H41</f>
        <v>19.932704794786225</v>
      </c>
      <c r="E41" s="88">
        <f>SEKTOR_TL!H41</f>
        <v>42.561685223651182</v>
      </c>
      <c r="F41" s="88">
        <f>SEKTOR_USD!L41</f>
        <v>12.439980257245747</v>
      </c>
      <c r="G41" s="88">
        <f>SEKTOR_TL!L41</f>
        <v>35.320047759404524</v>
      </c>
    </row>
    <row r="42" spans="1:7" ht="14" x14ac:dyDescent="0.3">
      <c r="A42" s="80" t="s">
        <v>31</v>
      </c>
      <c r="B42" s="89">
        <f>SEKTOR_USD!D42</f>
        <v>41.229223376367749</v>
      </c>
      <c r="C42" s="89">
        <f>SEKTOR_TL!D42</f>
        <v>65.623982945642652</v>
      </c>
      <c r="D42" s="89">
        <f>SEKTOR_USD!H42</f>
        <v>19.932704794786225</v>
      </c>
      <c r="E42" s="89">
        <f>SEKTOR_TL!H42</f>
        <v>42.561685223651182</v>
      </c>
      <c r="F42" s="89">
        <f>SEKTOR_USD!L42</f>
        <v>12.439980257245747</v>
      </c>
      <c r="G42" s="89">
        <f>SEKTOR_TL!L42</f>
        <v>35.320047759404524</v>
      </c>
    </row>
    <row r="43" spans="1:7" ht="18" x14ac:dyDescent="0.4">
      <c r="A43" s="91" t="s">
        <v>36</v>
      </c>
      <c r="B43" s="92">
        <f>SEKTOR_USD!D43</f>
        <v>23.714476397498242</v>
      </c>
      <c r="C43" s="92">
        <f>SEKTOR_TL!D43</f>
        <v>45.083884476114875</v>
      </c>
      <c r="D43" s="92">
        <f>SEKTOR_USD!H43</f>
        <v>4.6499736805256937</v>
      </c>
      <c r="E43" s="92">
        <f>SEKTOR_TL!H43</f>
        <v>24.395398503136708</v>
      </c>
      <c r="F43" s="92">
        <f>SEKTOR_USD!L43</f>
        <v>4.9676933315935088</v>
      </c>
      <c r="G43" s="92">
        <f>SEKTOR_TL!L43</f>
        <v>26.327248033382926</v>
      </c>
    </row>
    <row r="44" spans="1:7" s="19" customFormat="1" ht="18" x14ac:dyDescent="0.4">
      <c r="A44" s="20"/>
      <c r="B44" s="21"/>
      <c r="C44" s="21"/>
      <c r="D44" s="21"/>
      <c r="E44" s="21"/>
    </row>
  </sheetData>
  <mergeCells count="4">
    <mergeCell ref="B6:C6"/>
    <mergeCell ref="D6:E6"/>
    <mergeCell ref="F6:G6"/>
    <mergeCell ref="A5:G5"/>
  </mergeCells>
  <printOptions horizontalCentered="1" verticalCentered="1"/>
  <pageMargins left="0.11811023622047245" right="0" top="0.19685039370078741" bottom="0.19685039370078741" header="0.51181102362204722" footer="0.51181102362204722"/>
  <pageSetup paperSize="9" scale="70" orientation="landscape" horizontalDpi="4294967294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M23"/>
  <sheetViews>
    <sheetView showGridLines="0" zoomScale="80" zoomScaleNormal="80" workbookViewId="0">
      <selection activeCell="C26" sqref="C26"/>
    </sheetView>
  </sheetViews>
  <sheetFormatPr defaultColWidth="9.1796875" defaultRowHeight="12.5" x14ac:dyDescent="0.25"/>
  <cols>
    <col min="1" max="1" width="32.26953125" customWidth="1"/>
    <col min="2" max="2" width="12.7265625" bestFit="1" customWidth="1"/>
    <col min="3" max="3" width="12.81640625" customWidth="1"/>
    <col min="4" max="4" width="12.1796875" bestFit="1" customWidth="1"/>
    <col min="5" max="5" width="13.54296875" bestFit="1" customWidth="1"/>
    <col min="6" max="7" width="14.1796875" bestFit="1" customWidth="1"/>
    <col min="8" max="8" width="10.26953125" bestFit="1" customWidth="1"/>
    <col min="9" max="9" width="15" bestFit="1" customWidth="1"/>
    <col min="10" max="11" width="14.1796875" bestFit="1" customWidth="1"/>
    <col min="12" max="12" width="10.26953125" customWidth="1"/>
    <col min="13" max="13" width="15" bestFit="1" customWidth="1"/>
  </cols>
  <sheetData>
    <row r="2" spans="1:13" ht="25" x14ac:dyDescent="0.5">
      <c r="C2" s="125" t="s">
        <v>116</v>
      </c>
      <c r="D2" s="125"/>
      <c r="E2" s="125"/>
      <c r="F2" s="125"/>
      <c r="G2" s="125"/>
      <c r="H2" s="125"/>
      <c r="I2" s="125"/>
      <c r="J2" s="125"/>
      <c r="K2" s="125"/>
    </row>
    <row r="6" spans="1:13" ht="22.5" customHeight="1" x14ac:dyDescent="0.25">
      <c r="A6" s="133" t="s">
        <v>108</v>
      </c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5"/>
    </row>
    <row r="7" spans="1:13" ht="24" customHeight="1" x14ac:dyDescent="0.25">
      <c r="A7" s="34"/>
      <c r="B7" s="121" t="s">
        <v>118</v>
      </c>
      <c r="C7" s="121"/>
      <c r="D7" s="121"/>
      <c r="E7" s="121"/>
      <c r="F7" s="121" t="s">
        <v>119</v>
      </c>
      <c r="G7" s="121"/>
      <c r="H7" s="121"/>
      <c r="I7" s="121"/>
      <c r="J7" s="121" t="s">
        <v>100</v>
      </c>
      <c r="K7" s="121"/>
      <c r="L7" s="121"/>
      <c r="M7" s="121"/>
    </row>
    <row r="8" spans="1:13" ht="45.5" x14ac:dyDescent="0.35">
      <c r="A8" s="35" t="s">
        <v>37</v>
      </c>
      <c r="B8" s="54">
        <v>2025</v>
      </c>
      <c r="C8" s="55">
        <v>2026</v>
      </c>
      <c r="D8" s="6" t="s">
        <v>112</v>
      </c>
      <c r="E8" s="6" t="s">
        <v>113</v>
      </c>
      <c r="F8" s="4">
        <v>2025</v>
      </c>
      <c r="G8" s="5">
        <v>2026</v>
      </c>
      <c r="H8" s="6" t="s">
        <v>112</v>
      </c>
      <c r="I8" s="6" t="s">
        <v>113</v>
      </c>
      <c r="J8" s="4" t="s">
        <v>120</v>
      </c>
      <c r="K8" s="4" t="s">
        <v>121</v>
      </c>
      <c r="L8" s="6" t="s">
        <v>112</v>
      </c>
      <c r="M8" s="6" t="s">
        <v>113</v>
      </c>
    </row>
    <row r="9" spans="1:13" ht="22.5" customHeight="1" x14ac:dyDescent="0.35">
      <c r="A9" s="36" t="s">
        <v>190</v>
      </c>
      <c r="B9" s="58">
        <v>5180355.1307699997</v>
      </c>
      <c r="C9" s="58">
        <v>6644847.7376600001</v>
      </c>
      <c r="D9" s="47">
        <f>(C9-B9)/B9*100</f>
        <v>28.270119903388181</v>
      </c>
      <c r="E9" s="60">
        <f t="shared" ref="E9:E23" si="0">C9/C$23*100</f>
        <v>30.474655170978661</v>
      </c>
      <c r="F9" s="58">
        <v>34550123.658179998</v>
      </c>
      <c r="G9" s="58">
        <v>34680811.393990003</v>
      </c>
      <c r="H9" s="47">
        <f t="shared" ref="H9:H22" si="1">(G9-F9)/F9*100</f>
        <v>0.37825547920741781</v>
      </c>
      <c r="I9" s="49">
        <f t="shared" ref="I9:I23" si="2">G9/G$23*100</f>
        <v>29.132641379130771</v>
      </c>
      <c r="J9" s="58">
        <v>69674194.317410007</v>
      </c>
      <c r="K9" s="58">
        <v>70255288.610190004</v>
      </c>
      <c r="L9" s="47">
        <f t="shared" ref="L9:L23" si="3">(K9-J9)/J9*100</f>
        <v>0.83401652286461336</v>
      </c>
      <c r="M9" s="60">
        <f t="shared" ref="M9:M23" si="4">K9/K$23*100</f>
        <v>28.969895981979683</v>
      </c>
    </row>
    <row r="10" spans="1:13" ht="22.5" customHeight="1" x14ac:dyDescent="0.35">
      <c r="A10" s="36" t="s">
        <v>191</v>
      </c>
      <c r="B10" s="58">
        <v>3586916.21502</v>
      </c>
      <c r="C10" s="58">
        <v>4061843.3567400002</v>
      </c>
      <c r="D10" s="47">
        <f t="shared" ref="D10:D23" si="5">(C10-B10)/B10*100</f>
        <v>13.240541826186819</v>
      </c>
      <c r="E10" s="60">
        <f t="shared" si="0"/>
        <v>18.628459302932431</v>
      </c>
      <c r="F10" s="58">
        <v>20799782.080139998</v>
      </c>
      <c r="G10" s="58">
        <v>21797924.63888</v>
      </c>
      <c r="H10" s="47">
        <f t="shared" si="1"/>
        <v>4.7988125783925657</v>
      </c>
      <c r="I10" s="49">
        <f t="shared" si="2"/>
        <v>18.310734258768154</v>
      </c>
      <c r="J10" s="58">
        <v>40963953.362910002</v>
      </c>
      <c r="K10" s="58">
        <v>44282680.675679997</v>
      </c>
      <c r="L10" s="47">
        <f t="shared" si="3"/>
        <v>8.1015796580192134</v>
      </c>
      <c r="M10" s="60">
        <f t="shared" si="4"/>
        <v>18.260043882185421</v>
      </c>
    </row>
    <row r="11" spans="1:13" ht="22.5" customHeight="1" x14ac:dyDescent="0.35">
      <c r="A11" s="36" t="s">
        <v>192</v>
      </c>
      <c r="B11" s="58">
        <v>2164131.3362199999</v>
      </c>
      <c r="C11" s="58">
        <v>2671485.8697299999</v>
      </c>
      <c r="D11" s="47">
        <f t="shared" si="5"/>
        <v>23.443795901785496</v>
      </c>
      <c r="E11" s="60">
        <f t="shared" si="0"/>
        <v>12.251990397425331</v>
      </c>
      <c r="F11" s="58">
        <v>13804469.004969999</v>
      </c>
      <c r="G11" s="58">
        <v>15074515.180880001</v>
      </c>
      <c r="H11" s="47">
        <f t="shared" si="1"/>
        <v>9.2002537399500781</v>
      </c>
      <c r="I11" s="49">
        <f t="shared" si="2"/>
        <v>12.662923013529717</v>
      </c>
      <c r="J11" s="58">
        <v>28411576.52499</v>
      </c>
      <c r="K11" s="58">
        <v>32616335.227159999</v>
      </c>
      <c r="L11" s="47">
        <f t="shared" si="3"/>
        <v>14.799455772796049</v>
      </c>
      <c r="M11" s="60">
        <f t="shared" si="4"/>
        <v>13.449405127162986</v>
      </c>
    </row>
    <row r="12" spans="1:13" ht="22.5" customHeight="1" x14ac:dyDescent="0.35">
      <c r="A12" s="36" t="s">
        <v>193</v>
      </c>
      <c r="B12" s="58">
        <v>1390872.6133600001</v>
      </c>
      <c r="C12" s="58">
        <v>1580180.66601</v>
      </c>
      <c r="D12" s="47">
        <f t="shared" si="5"/>
        <v>13.610739821289537</v>
      </c>
      <c r="E12" s="60">
        <f t="shared" si="0"/>
        <v>7.2470375252661867</v>
      </c>
      <c r="F12" s="58">
        <v>9458626.2516300008</v>
      </c>
      <c r="G12" s="58">
        <v>9255464.69496</v>
      </c>
      <c r="H12" s="47">
        <f t="shared" si="1"/>
        <v>-2.1478970758041109</v>
      </c>
      <c r="I12" s="49">
        <f t="shared" si="2"/>
        <v>7.7747931180814911</v>
      </c>
      <c r="J12" s="58">
        <v>20064485.145130001</v>
      </c>
      <c r="K12" s="58">
        <v>19588696.869660001</v>
      </c>
      <c r="L12" s="47">
        <f t="shared" si="3"/>
        <v>-2.3712957099498855</v>
      </c>
      <c r="M12" s="60">
        <f t="shared" si="4"/>
        <v>8.0774347663027335</v>
      </c>
    </row>
    <row r="13" spans="1:13" ht="22.5" customHeight="1" x14ac:dyDescent="0.35">
      <c r="A13" s="37" t="s">
        <v>194</v>
      </c>
      <c r="B13" s="58">
        <v>1434954.6269799999</v>
      </c>
      <c r="C13" s="58">
        <v>1743977.88717</v>
      </c>
      <c r="D13" s="47">
        <f t="shared" si="5"/>
        <v>21.535402888687099</v>
      </c>
      <c r="E13" s="60">
        <f t="shared" si="0"/>
        <v>7.9982456838105929</v>
      </c>
      <c r="F13" s="58">
        <v>8998104.5150400009</v>
      </c>
      <c r="G13" s="58">
        <v>9443237.7247299999</v>
      </c>
      <c r="H13" s="47">
        <f t="shared" si="1"/>
        <v>4.9469664299406082</v>
      </c>
      <c r="I13" s="49">
        <f t="shared" si="2"/>
        <v>7.932526576933328</v>
      </c>
      <c r="J13" s="58">
        <v>18397019.036210001</v>
      </c>
      <c r="K13" s="58">
        <v>18945681.41849</v>
      </c>
      <c r="L13" s="47">
        <f t="shared" si="3"/>
        <v>2.9823439395267939</v>
      </c>
      <c r="M13" s="60">
        <f t="shared" si="4"/>
        <v>7.8122861760156983</v>
      </c>
    </row>
    <row r="14" spans="1:13" ht="22.5" customHeight="1" x14ac:dyDescent="0.35">
      <c r="A14" s="36" t="s">
        <v>195</v>
      </c>
      <c r="B14" s="58">
        <v>1296036.33901</v>
      </c>
      <c r="C14" s="58">
        <v>1710119.61628</v>
      </c>
      <c r="D14" s="47">
        <f t="shared" si="5"/>
        <v>31.949974302904554</v>
      </c>
      <c r="E14" s="60">
        <f t="shared" si="0"/>
        <v>7.84296460427427</v>
      </c>
      <c r="F14" s="58">
        <v>8308352.8646900002</v>
      </c>
      <c r="G14" s="58">
        <v>9686443.0295199994</v>
      </c>
      <c r="H14" s="47">
        <f t="shared" si="1"/>
        <v>16.586803512965844</v>
      </c>
      <c r="I14" s="49">
        <f t="shared" si="2"/>
        <v>8.136824361245754</v>
      </c>
      <c r="J14" s="58">
        <v>16955078.484590001</v>
      </c>
      <c r="K14" s="58">
        <v>18173588.55311</v>
      </c>
      <c r="L14" s="47">
        <f t="shared" si="3"/>
        <v>7.1866967152494645</v>
      </c>
      <c r="M14" s="60">
        <f t="shared" si="4"/>
        <v>7.4939122793174358</v>
      </c>
    </row>
    <row r="15" spans="1:13" ht="22.5" customHeight="1" x14ac:dyDescent="0.35">
      <c r="A15" s="36" t="s">
        <v>196</v>
      </c>
      <c r="B15" s="58">
        <v>832163.02179999999</v>
      </c>
      <c r="C15" s="58">
        <v>1105287.5650500001</v>
      </c>
      <c r="D15" s="47">
        <f t="shared" si="5"/>
        <v>32.821038197446143</v>
      </c>
      <c r="E15" s="60">
        <f t="shared" si="0"/>
        <v>5.0690788923225263</v>
      </c>
      <c r="F15" s="58">
        <v>6003629.6871300004</v>
      </c>
      <c r="G15" s="58">
        <v>6443354.2817700002</v>
      </c>
      <c r="H15" s="47">
        <f t="shared" si="1"/>
        <v>7.324312416914033</v>
      </c>
      <c r="I15" s="49">
        <f t="shared" si="2"/>
        <v>5.4125587615871522</v>
      </c>
      <c r="J15" s="58">
        <v>12295410.25735</v>
      </c>
      <c r="K15" s="58">
        <v>13166091.340150001</v>
      </c>
      <c r="L15" s="47">
        <f t="shared" si="3"/>
        <v>7.0813503947907845</v>
      </c>
      <c r="M15" s="60">
        <f t="shared" si="4"/>
        <v>5.4290616999624248</v>
      </c>
    </row>
    <row r="16" spans="1:13" ht="22.5" customHeight="1" x14ac:dyDescent="0.35">
      <c r="A16" s="36" t="s">
        <v>197</v>
      </c>
      <c r="B16" s="58">
        <v>845438.69932999997</v>
      </c>
      <c r="C16" s="58">
        <v>1069748.74174</v>
      </c>
      <c r="D16" s="47">
        <f t="shared" si="5"/>
        <v>26.531792616988437</v>
      </c>
      <c r="E16" s="60">
        <f t="shared" si="0"/>
        <v>4.9060904494999091</v>
      </c>
      <c r="F16" s="58">
        <v>5733529.5904299999</v>
      </c>
      <c r="G16" s="58">
        <v>5868400.4616400003</v>
      </c>
      <c r="H16" s="47">
        <f t="shared" si="1"/>
        <v>2.3523183945037514</v>
      </c>
      <c r="I16" s="49">
        <f t="shared" si="2"/>
        <v>4.9295849562421248</v>
      </c>
      <c r="J16" s="58">
        <v>11903121.33674</v>
      </c>
      <c r="K16" s="58">
        <v>12134062.552440001</v>
      </c>
      <c r="L16" s="47">
        <f t="shared" si="3"/>
        <v>1.9401735827658979</v>
      </c>
      <c r="M16" s="60">
        <f t="shared" si="4"/>
        <v>5.0035027531299043</v>
      </c>
    </row>
    <row r="17" spans="1:13" ht="22.5" customHeight="1" x14ac:dyDescent="0.35">
      <c r="A17" s="36" t="s">
        <v>198</v>
      </c>
      <c r="B17" s="58">
        <v>253776.11155</v>
      </c>
      <c r="C17" s="58">
        <v>349485.99083999998</v>
      </c>
      <c r="D17" s="47">
        <f t="shared" si="5"/>
        <v>37.714298128940648</v>
      </c>
      <c r="E17" s="60">
        <f t="shared" si="0"/>
        <v>1.6028155163849387</v>
      </c>
      <c r="F17" s="58">
        <v>1737690.86757</v>
      </c>
      <c r="G17" s="58">
        <v>1926891.05584</v>
      </c>
      <c r="H17" s="47">
        <f t="shared" si="1"/>
        <v>10.888023399385128</v>
      </c>
      <c r="I17" s="49">
        <f t="shared" si="2"/>
        <v>1.6186307023995792</v>
      </c>
      <c r="J17" s="58">
        <v>3562829.8003699998</v>
      </c>
      <c r="K17" s="58">
        <v>3779538.6123299999</v>
      </c>
      <c r="L17" s="47">
        <f t="shared" si="3"/>
        <v>6.0824912808772078</v>
      </c>
      <c r="M17" s="60">
        <f t="shared" si="4"/>
        <v>1.5584996179660531</v>
      </c>
    </row>
    <row r="18" spans="1:13" ht="22.5" customHeight="1" x14ac:dyDescent="0.35">
      <c r="A18" s="36" t="s">
        <v>199</v>
      </c>
      <c r="B18" s="58">
        <v>203697.1</v>
      </c>
      <c r="C18" s="58">
        <v>265845.24563999998</v>
      </c>
      <c r="D18" s="47">
        <f t="shared" si="5"/>
        <v>30.510078759098668</v>
      </c>
      <c r="E18" s="60">
        <f t="shared" si="0"/>
        <v>1.2192216450359321</v>
      </c>
      <c r="F18" s="58">
        <v>1315063.0776899999</v>
      </c>
      <c r="G18" s="58">
        <v>1554469.4465099999</v>
      </c>
      <c r="H18" s="47">
        <f t="shared" si="1"/>
        <v>18.204934263726265</v>
      </c>
      <c r="I18" s="49">
        <f t="shared" si="2"/>
        <v>1.305788391324648</v>
      </c>
      <c r="J18" s="58">
        <v>2624790.3044199999</v>
      </c>
      <c r="K18" s="58">
        <v>3235749.0049899998</v>
      </c>
      <c r="L18" s="47">
        <f t="shared" si="3"/>
        <v>23.276476583336187</v>
      </c>
      <c r="M18" s="60">
        <f t="shared" si="4"/>
        <v>1.3342669847741306</v>
      </c>
    </row>
    <row r="19" spans="1:13" ht="22.5" customHeight="1" x14ac:dyDescent="0.35">
      <c r="A19" s="36" t="s">
        <v>200</v>
      </c>
      <c r="B19" s="58">
        <v>194814.33911999999</v>
      </c>
      <c r="C19" s="58">
        <v>274453.71408000001</v>
      </c>
      <c r="D19" s="47">
        <f t="shared" si="5"/>
        <v>40.879626889756032</v>
      </c>
      <c r="E19" s="60">
        <f t="shared" si="0"/>
        <v>1.2587018735703539</v>
      </c>
      <c r="F19" s="58">
        <v>1380604.8051100001</v>
      </c>
      <c r="G19" s="58">
        <v>1472547.23985</v>
      </c>
      <c r="H19" s="47">
        <f t="shared" si="1"/>
        <v>6.6595766145167365</v>
      </c>
      <c r="I19" s="49">
        <f t="shared" si="2"/>
        <v>1.236971942929026</v>
      </c>
      <c r="J19" s="58">
        <v>2687363.0509799998</v>
      </c>
      <c r="K19" s="58">
        <v>2834190.2758499999</v>
      </c>
      <c r="L19" s="47">
        <f t="shared" si="3"/>
        <v>5.4636170135797846</v>
      </c>
      <c r="M19" s="60">
        <f t="shared" si="4"/>
        <v>1.1686835127826078</v>
      </c>
    </row>
    <row r="20" spans="1:13" ht="22.5" customHeight="1" x14ac:dyDescent="0.35">
      <c r="A20" s="36" t="s">
        <v>201</v>
      </c>
      <c r="B20" s="58">
        <v>119322.94673</v>
      </c>
      <c r="C20" s="58">
        <v>191388.6465</v>
      </c>
      <c r="D20" s="47">
        <f t="shared" si="5"/>
        <v>60.395507942883675</v>
      </c>
      <c r="E20" s="60">
        <f t="shared" si="0"/>
        <v>0.87774817964177498</v>
      </c>
      <c r="F20" s="58">
        <v>914311.31267000001</v>
      </c>
      <c r="G20" s="58">
        <v>1079585.2060799999</v>
      </c>
      <c r="H20" s="47">
        <f t="shared" si="1"/>
        <v>18.076325986535373</v>
      </c>
      <c r="I20" s="49">
        <f t="shared" si="2"/>
        <v>0.90687522531246023</v>
      </c>
      <c r="J20" s="58">
        <v>1957496.4649499999</v>
      </c>
      <c r="K20" s="58">
        <v>1945218.46649</v>
      </c>
      <c r="L20" s="47">
        <f t="shared" si="3"/>
        <v>-0.62722966196077035</v>
      </c>
      <c r="M20" s="60">
        <f t="shared" si="4"/>
        <v>0.80211437104918215</v>
      </c>
    </row>
    <row r="21" spans="1:13" ht="22.5" customHeight="1" x14ac:dyDescent="0.35">
      <c r="A21" s="36" t="s">
        <v>202</v>
      </c>
      <c r="B21" s="58">
        <v>122030.18887</v>
      </c>
      <c r="C21" s="58">
        <v>134581.09740999999</v>
      </c>
      <c r="D21" s="47">
        <f t="shared" si="5"/>
        <v>10.285084909088029</v>
      </c>
      <c r="E21" s="60">
        <f t="shared" si="0"/>
        <v>0.61721693227931307</v>
      </c>
      <c r="F21" s="58">
        <v>745595.01451000001</v>
      </c>
      <c r="G21" s="58">
        <v>757959.19264000002</v>
      </c>
      <c r="H21" s="47">
        <f t="shared" si="1"/>
        <v>1.6582967816818985</v>
      </c>
      <c r="I21" s="49">
        <f t="shared" si="2"/>
        <v>0.63670232764574808</v>
      </c>
      <c r="J21" s="58">
        <v>1509205.6403300001</v>
      </c>
      <c r="K21" s="58">
        <v>1542765.5280299999</v>
      </c>
      <c r="L21" s="47">
        <f t="shared" si="3"/>
        <v>2.2236789210953187</v>
      </c>
      <c r="M21" s="60">
        <f t="shared" si="4"/>
        <v>0.63616217021889165</v>
      </c>
    </row>
    <row r="22" spans="1:13" ht="22.5" customHeight="1" x14ac:dyDescent="0.35">
      <c r="A22" s="36" t="s">
        <v>203</v>
      </c>
      <c r="B22" s="58">
        <v>352.80590000000001</v>
      </c>
      <c r="C22" s="58">
        <v>1258.9543100000001</v>
      </c>
      <c r="D22" s="47">
        <f t="shared" si="5"/>
        <v>256.84049217997773</v>
      </c>
      <c r="E22" s="60">
        <f t="shared" si="0"/>
        <v>5.7738265778198442E-3</v>
      </c>
      <c r="F22" s="58">
        <v>5056.6943700000002</v>
      </c>
      <c r="G22" s="58">
        <v>2910.6203599999999</v>
      </c>
      <c r="H22" s="47">
        <f t="shared" si="1"/>
        <v>-42.440255490465809</v>
      </c>
      <c r="I22" s="49">
        <f t="shared" si="2"/>
        <v>2.4449848700301992E-3</v>
      </c>
      <c r="J22" s="58">
        <v>27761.07776</v>
      </c>
      <c r="K22" s="58">
        <v>11472.429480000001</v>
      </c>
      <c r="L22" s="47">
        <f t="shared" si="3"/>
        <v>-58.674408900182407</v>
      </c>
      <c r="M22" s="60">
        <f t="shared" si="4"/>
        <v>4.7306771528654945E-3</v>
      </c>
    </row>
    <row r="23" spans="1:13" ht="24" customHeight="1" x14ac:dyDescent="0.25">
      <c r="A23" s="51" t="s">
        <v>38</v>
      </c>
      <c r="B23" s="59">
        <f>SUM(B9:B22)</f>
        <v>17624861.474660002</v>
      </c>
      <c r="C23" s="59">
        <f>SUM(C9:C22)</f>
        <v>21804505.089159992</v>
      </c>
      <c r="D23" s="57">
        <f t="shared" si="5"/>
        <v>23.714476397498146</v>
      </c>
      <c r="E23" s="61">
        <f t="shared" si="0"/>
        <v>100</v>
      </c>
      <c r="F23" s="50">
        <f>SUM(F9:F22)</f>
        <v>113754939.42413001</v>
      </c>
      <c r="G23" s="50">
        <f>SUM(G9:G22)</f>
        <v>119044514.16765003</v>
      </c>
      <c r="H23" s="57">
        <f>(G23-F23)/F23*100</f>
        <v>4.6499736805257204</v>
      </c>
      <c r="I23" s="53">
        <f t="shared" si="2"/>
        <v>100</v>
      </c>
      <c r="J23" s="59">
        <f>SUM(J9:J22)</f>
        <v>231034284.80414</v>
      </c>
      <c r="K23" s="59">
        <f>SUM(K9:K22)</f>
        <v>242511359.56404996</v>
      </c>
      <c r="L23" s="57">
        <f t="shared" si="3"/>
        <v>4.967693331593483</v>
      </c>
      <c r="M23" s="61">
        <f t="shared" si="4"/>
        <v>100</v>
      </c>
    </row>
  </sheetData>
  <mergeCells count="5">
    <mergeCell ref="B7:E7"/>
    <mergeCell ref="F7:I7"/>
    <mergeCell ref="J7:M7"/>
    <mergeCell ref="A6:M6"/>
    <mergeCell ref="C2:K2"/>
  </mergeCells>
  <pageMargins left="0.4" right="0.23622047244094491" top="0.7" bottom="0.35433070866141736" header="0.54" footer="0.51181102362204722"/>
  <pageSetup paperSize="9" scale="7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7:N60"/>
  <sheetViews>
    <sheetView showGridLines="0" topLeftCell="C1" workbookViewId="0">
      <selection activeCell="H1" sqref="H1"/>
    </sheetView>
  </sheetViews>
  <sheetFormatPr defaultColWidth="9.1796875" defaultRowHeight="12.5" x14ac:dyDescent="0.25"/>
  <cols>
    <col min="1" max="2" width="0" hidden="1" customWidth="1"/>
    <col min="10" max="10" width="11.54296875" bestFit="1" customWidth="1"/>
    <col min="11" max="11" width="12.1796875" customWidth="1"/>
  </cols>
  <sheetData>
    <row r="7" spans="9:9" ht="13" x14ac:dyDescent="0.3">
      <c r="I7" s="23"/>
    </row>
    <row r="8" spans="9:9" ht="13" x14ac:dyDescent="0.3">
      <c r="I8" s="23"/>
    </row>
    <row r="9" spans="9:9" ht="13" x14ac:dyDescent="0.3">
      <c r="I9" s="23"/>
    </row>
    <row r="10" spans="9:9" ht="13" x14ac:dyDescent="0.3">
      <c r="I10" s="23"/>
    </row>
    <row r="17" spans="3:14" ht="12.75" customHeight="1" x14ac:dyDescent="0.25"/>
    <row r="21" spans="3:14" x14ac:dyDescent="0.25">
      <c r="C21" s="1"/>
    </row>
    <row r="22" spans="3:14" ht="13" x14ac:dyDescent="0.3">
      <c r="C22" s="48"/>
    </row>
    <row r="24" spans="3:14" ht="13" x14ac:dyDescent="0.3">
      <c r="H24" s="23"/>
      <c r="I24" s="23"/>
    </row>
    <row r="25" spans="3:14" ht="13" x14ac:dyDescent="0.3">
      <c r="H25" s="23"/>
      <c r="I25" s="23"/>
    </row>
    <row r="26" spans="3:14" x14ac:dyDescent="0.25">
      <c r="H26" s="136"/>
      <c r="I26" s="136"/>
      <c r="N26" t="s">
        <v>39</v>
      </c>
    </row>
    <row r="27" spans="3:14" x14ac:dyDescent="0.25">
      <c r="H27" s="136"/>
      <c r="I27" s="136"/>
    </row>
    <row r="28" spans="3:14" ht="12.75" customHeight="1" x14ac:dyDescent="0.25"/>
    <row r="29" spans="3:14" ht="12.75" customHeight="1" x14ac:dyDescent="0.25"/>
    <row r="30" spans="3:14" ht="9.75" customHeight="1" x14ac:dyDescent="0.25"/>
    <row r="37" spans="8:9" ht="13" x14ac:dyDescent="0.3">
      <c r="H37" s="23"/>
      <c r="I37" s="23"/>
    </row>
    <row r="38" spans="8:9" ht="13" x14ac:dyDescent="0.3">
      <c r="H38" s="23"/>
      <c r="I38" s="23"/>
    </row>
    <row r="39" spans="8:9" x14ac:dyDescent="0.25">
      <c r="H39" s="136"/>
      <c r="I39" s="136"/>
    </row>
    <row r="40" spans="8:9" x14ac:dyDescent="0.25">
      <c r="H40" s="136"/>
      <c r="I40" s="136"/>
    </row>
    <row r="41" spans="8:9" ht="12.75" customHeight="1" x14ac:dyDescent="0.25"/>
    <row r="42" spans="8:9" ht="13.5" customHeight="1" x14ac:dyDescent="0.25"/>
    <row r="43" spans="8:9" ht="12.75" customHeight="1" x14ac:dyDescent="0.25"/>
    <row r="49" spans="3:9" ht="13" x14ac:dyDescent="0.3">
      <c r="H49" s="23"/>
      <c r="I49" s="23"/>
    </row>
    <row r="50" spans="3:9" ht="13" x14ac:dyDescent="0.3">
      <c r="H50" s="23"/>
      <c r="I50" s="23"/>
    </row>
    <row r="51" spans="3:9" x14ac:dyDescent="0.25">
      <c r="H51" s="136"/>
      <c r="I51" s="136"/>
    </row>
    <row r="52" spans="3:9" x14ac:dyDescent="0.25">
      <c r="H52" s="136"/>
      <c r="I52" s="136"/>
    </row>
    <row r="55" spans="3:9" ht="15.75" customHeight="1" x14ac:dyDescent="0.25"/>
    <row r="56" spans="3:9" ht="12.75" customHeight="1" x14ac:dyDescent="0.25"/>
    <row r="57" spans="3:9" ht="12.75" customHeight="1" x14ac:dyDescent="0.25"/>
    <row r="58" spans="3:9" ht="12.75" customHeight="1" x14ac:dyDescent="0.25"/>
    <row r="60" spans="3:9" x14ac:dyDescent="0.25">
      <c r="C60" s="24"/>
    </row>
  </sheetData>
  <mergeCells count="3">
    <mergeCell ref="H26:I27"/>
    <mergeCell ref="H39:I40"/>
    <mergeCell ref="H51:I52"/>
  </mergeCells>
  <pageMargins left="0.74803149606299213" right="0.74803149606299213" top="0" bottom="0" header="0.51181102362204722" footer="0.51181102362204722"/>
  <pageSetup paperSize="9" orientation="portrait" horizontalDpi="4294967294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28"/>
  <sheetViews>
    <sheetView showGridLines="0" zoomScale="90" zoomScaleNormal="90" workbookViewId="0"/>
  </sheetViews>
  <sheetFormatPr defaultColWidth="9.1796875" defaultRowHeight="12.5" x14ac:dyDescent="0.25"/>
  <cols>
    <col min="1" max="1" width="3.1796875" bestFit="1" customWidth="1"/>
    <col min="2" max="2" width="28" customWidth="1"/>
    <col min="3" max="3" width="11.7265625" customWidth="1"/>
    <col min="4" max="9" width="11.7265625" bestFit="1" customWidth="1"/>
    <col min="10" max="10" width="10.1796875" bestFit="1" customWidth="1"/>
    <col min="11" max="14" width="11.7265625" bestFit="1" customWidth="1"/>
    <col min="15" max="15" width="12.7265625" bestFit="1" customWidth="1"/>
    <col min="16" max="16" width="6.7265625" bestFit="1" customWidth="1"/>
  </cols>
  <sheetData>
    <row r="1" spans="1:16" ht="13" x14ac:dyDescent="0.3"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3" spans="1:16" ht="15.5" x14ac:dyDescent="0.35">
      <c r="A3" s="30"/>
      <c r="B3" s="56" t="s">
        <v>115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1:16" s="32" customFormat="1" ht="13" x14ac:dyDescent="0.3">
      <c r="A4" s="33"/>
      <c r="B4" s="45" t="s">
        <v>99</v>
      </c>
      <c r="C4" s="45" t="s">
        <v>40</v>
      </c>
      <c r="D4" s="45" t="s">
        <v>41</v>
      </c>
      <c r="E4" s="45" t="s">
        <v>42</v>
      </c>
      <c r="F4" s="45" t="s">
        <v>43</v>
      </c>
      <c r="G4" s="45" t="s">
        <v>44</v>
      </c>
      <c r="H4" s="45" t="s">
        <v>45</v>
      </c>
      <c r="I4" s="45" t="s">
        <v>0</v>
      </c>
      <c r="J4" s="45" t="s">
        <v>98</v>
      </c>
      <c r="K4" s="45" t="s">
        <v>46</v>
      </c>
      <c r="L4" s="45" t="s">
        <v>47</v>
      </c>
      <c r="M4" s="45" t="s">
        <v>48</v>
      </c>
      <c r="N4" s="45" t="s">
        <v>49</v>
      </c>
      <c r="O4" s="46" t="s">
        <v>97</v>
      </c>
      <c r="P4" s="46" t="s">
        <v>96</v>
      </c>
    </row>
    <row r="5" spans="1:16" x14ac:dyDescent="0.25">
      <c r="A5" s="38" t="s">
        <v>95</v>
      </c>
      <c r="B5" s="39" t="s">
        <v>160</v>
      </c>
      <c r="C5" s="62">
        <v>1581708.9822499999</v>
      </c>
      <c r="D5" s="62">
        <v>1655325.4932899999</v>
      </c>
      <c r="E5" s="62">
        <v>1613087.6081600001</v>
      </c>
      <c r="F5" s="62">
        <v>1908545.35546</v>
      </c>
      <c r="G5" s="62">
        <v>1542935.97906</v>
      </c>
      <c r="H5" s="62">
        <v>1815312.83617</v>
      </c>
      <c r="I5" s="40">
        <v>0</v>
      </c>
      <c r="J5" s="40">
        <v>0</v>
      </c>
      <c r="K5" s="40">
        <v>0</v>
      </c>
      <c r="L5" s="40">
        <v>0</v>
      </c>
      <c r="M5" s="40">
        <v>0</v>
      </c>
      <c r="N5" s="40">
        <v>0</v>
      </c>
      <c r="O5" s="62">
        <v>10116916.254389999</v>
      </c>
      <c r="P5" s="41">
        <f t="shared" ref="P5:P24" si="0">O5/O$26*100</f>
        <v>8.4984313012041692</v>
      </c>
    </row>
    <row r="6" spans="1:16" x14ac:dyDescent="0.25">
      <c r="A6" s="38" t="s">
        <v>94</v>
      </c>
      <c r="B6" s="39" t="s">
        <v>161</v>
      </c>
      <c r="C6" s="62">
        <v>1032175.25952</v>
      </c>
      <c r="D6" s="62">
        <v>992245.57871999999</v>
      </c>
      <c r="E6" s="62">
        <v>1142287.84167</v>
      </c>
      <c r="F6" s="62">
        <v>1287739.65814</v>
      </c>
      <c r="G6" s="62">
        <v>1224987.1768499999</v>
      </c>
      <c r="H6" s="62">
        <v>1291844.9952100001</v>
      </c>
      <c r="I6" s="40">
        <v>0</v>
      </c>
      <c r="J6" s="40">
        <v>0</v>
      </c>
      <c r="K6" s="40">
        <v>0</v>
      </c>
      <c r="L6" s="40">
        <v>0</v>
      </c>
      <c r="M6" s="40">
        <v>0</v>
      </c>
      <c r="N6" s="40">
        <v>0</v>
      </c>
      <c r="O6" s="62">
        <v>6971280.5101100001</v>
      </c>
      <c r="P6" s="41">
        <f t="shared" si="0"/>
        <v>5.8560283595196738</v>
      </c>
    </row>
    <row r="7" spans="1:16" x14ac:dyDescent="0.25">
      <c r="A7" s="38" t="s">
        <v>93</v>
      </c>
      <c r="B7" s="39" t="s">
        <v>163</v>
      </c>
      <c r="C7" s="62">
        <v>1128364.20102</v>
      </c>
      <c r="D7" s="62">
        <v>1113712.8391700001</v>
      </c>
      <c r="E7" s="62">
        <v>1092469.55213</v>
      </c>
      <c r="F7" s="62">
        <v>1272961.82137</v>
      </c>
      <c r="G7" s="62">
        <v>1058915.96982</v>
      </c>
      <c r="H7" s="62">
        <v>1182941.8505899999</v>
      </c>
      <c r="I7" s="40">
        <v>0</v>
      </c>
      <c r="J7" s="40">
        <v>0</v>
      </c>
      <c r="K7" s="40">
        <v>0</v>
      </c>
      <c r="L7" s="40">
        <v>0</v>
      </c>
      <c r="M7" s="40">
        <v>0</v>
      </c>
      <c r="N7" s="40">
        <v>0</v>
      </c>
      <c r="O7" s="62">
        <v>6849366.2341</v>
      </c>
      <c r="P7" s="41">
        <f t="shared" si="0"/>
        <v>5.7536176966996226</v>
      </c>
    </row>
    <row r="8" spans="1:16" x14ac:dyDescent="0.25">
      <c r="A8" s="38" t="s">
        <v>92</v>
      </c>
      <c r="B8" s="39" t="s">
        <v>162</v>
      </c>
      <c r="C8" s="62">
        <v>958560.73077999998</v>
      </c>
      <c r="D8" s="62">
        <v>1006589.83528</v>
      </c>
      <c r="E8" s="62">
        <v>1245988.5836</v>
      </c>
      <c r="F8" s="62">
        <v>1300936.6640900001</v>
      </c>
      <c r="G8" s="62">
        <v>1065273.5211400001</v>
      </c>
      <c r="H8" s="62">
        <v>1237370.7313999999</v>
      </c>
      <c r="I8" s="40">
        <v>0</v>
      </c>
      <c r="J8" s="40">
        <v>0</v>
      </c>
      <c r="K8" s="40">
        <v>0</v>
      </c>
      <c r="L8" s="40">
        <v>0</v>
      </c>
      <c r="M8" s="40">
        <v>0</v>
      </c>
      <c r="N8" s="40">
        <v>0</v>
      </c>
      <c r="O8" s="62">
        <v>6814720.0662900005</v>
      </c>
      <c r="P8" s="41">
        <f t="shared" si="0"/>
        <v>5.724514156690037</v>
      </c>
    </row>
    <row r="9" spans="1:16" x14ac:dyDescent="0.25">
      <c r="A9" s="38" t="s">
        <v>91</v>
      </c>
      <c r="B9" s="39" t="s">
        <v>164</v>
      </c>
      <c r="C9" s="62">
        <v>829641.54280000005</v>
      </c>
      <c r="D9" s="62">
        <v>787755.72319000005</v>
      </c>
      <c r="E9" s="62">
        <v>868037.20287000004</v>
      </c>
      <c r="F9" s="62">
        <v>1032058.35231</v>
      </c>
      <c r="G9" s="62">
        <v>981698.96635</v>
      </c>
      <c r="H9" s="62">
        <v>1076892.4853000001</v>
      </c>
      <c r="I9" s="40">
        <v>0</v>
      </c>
      <c r="J9" s="40">
        <v>0</v>
      </c>
      <c r="K9" s="40">
        <v>0</v>
      </c>
      <c r="L9" s="40">
        <v>0</v>
      </c>
      <c r="M9" s="40">
        <v>0</v>
      </c>
      <c r="N9" s="40">
        <v>0</v>
      </c>
      <c r="O9" s="62">
        <v>5576084.2728199996</v>
      </c>
      <c r="P9" s="41">
        <f t="shared" si="0"/>
        <v>4.684032953393567</v>
      </c>
    </row>
    <row r="10" spans="1:16" x14ac:dyDescent="0.25">
      <c r="A10" s="38" t="s">
        <v>90</v>
      </c>
      <c r="B10" s="39" t="s">
        <v>165</v>
      </c>
      <c r="C10" s="62">
        <v>732056.41263000004</v>
      </c>
      <c r="D10" s="62">
        <v>860909.44316000002</v>
      </c>
      <c r="E10" s="62">
        <v>937603.72935000004</v>
      </c>
      <c r="F10" s="62">
        <v>951487.46397000004</v>
      </c>
      <c r="G10" s="62">
        <v>856412.58693999995</v>
      </c>
      <c r="H10" s="62">
        <v>1010558.81449</v>
      </c>
      <c r="I10" s="40">
        <v>0</v>
      </c>
      <c r="J10" s="40">
        <v>0</v>
      </c>
      <c r="K10" s="40">
        <v>0</v>
      </c>
      <c r="L10" s="40">
        <v>0</v>
      </c>
      <c r="M10" s="40">
        <v>0</v>
      </c>
      <c r="N10" s="40">
        <v>0</v>
      </c>
      <c r="O10" s="62">
        <v>5349028.4505399996</v>
      </c>
      <c r="P10" s="41">
        <f t="shared" si="0"/>
        <v>4.4933010882021662</v>
      </c>
    </row>
    <row r="11" spans="1:16" x14ac:dyDescent="0.25">
      <c r="A11" s="38" t="s">
        <v>89</v>
      </c>
      <c r="B11" s="39" t="s">
        <v>166</v>
      </c>
      <c r="C11" s="62">
        <v>752687.02760000003</v>
      </c>
      <c r="D11" s="62">
        <v>649456.59595999995</v>
      </c>
      <c r="E11" s="62">
        <v>533230.39893999998</v>
      </c>
      <c r="F11" s="62">
        <v>679147.92911000003</v>
      </c>
      <c r="G11" s="62">
        <v>639770.03628999996</v>
      </c>
      <c r="H11" s="62">
        <v>789819.16954999999</v>
      </c>
      <c r="I11" s="40">
        <v>0</v>
      </c>
      <c r="J11" s="40">
        <v>0</v>
      </c>
      <c r="K11" s="40">
        <v>0</v>
      </c>
      <c r="L11" s="40">
        <v>0</v>
      </c>
      <c r="M11" s="40">
        <v>0</v>
      </c>
      <c r="N11" s="40">
        <v>0</v>
      </c>
      <c r="O11" s="62">
        <v>4044111.1574499998</v>
      </c>
      <c r="P11" s="41">
        <f t="shared" si="0"/>
        <v>3.3971419730897394</v>
      </c>
    </row>
    <row r="12" spans="1:16" x14ac:dyDescent="0.25">
      <c r="A12" s="38" t="s">
        <v>88</v>
      </c>
      <c r="B12" s="39" t="s">
        <v>167</v>
      </c>
      <c r="C12" s="62">
        <v>438080.57968000002</v>
      </c>
      <c r="D12" s="62">
        <v>560892.06917000003</v>
      </c>
      <c r="E12" s="62">
        <v>757260.52335000003</v>
      </c>
      <c r="F12" s="62">
        <v>683334.08901</v>
      </c>
      <c r="G12" s="62">
        <v>533831.62277999998</v>
      </c>
      <c r="H12" s="62">
        <v>700998.69033999997</v>
      </c>
      <c r="I12" s="40">
        <v>0</v>
      </c>
      <c r="J12" s="40">
        <v>0</v>
      </c>
      <c r="K12" s="40">
        <v>0</v>
      </c>
      <c r="L12" s="40">
        <v>0</v>
      </c>
      <c r="M12" s="40">
        <v>0</v>
      </c>
      <c r="N12" s="40">
        <v>0</v>
      </c>
      <c r="O12" s="62">
        <v>3674397.5743300002</v>
      </c>
      <c r="P12" s="41">
        <f t="shared" si="0"/>
        <v>3.0865744633602841</v>
      </c>
    </row>
    <row r="13" spans="1:16" x14ac:dyDescent="0.25">
      <c r="A13" s="38" t="s">
        <v>87</v>
      </c>
      <c r="B13" s="39" t="s">
        <v>168</v>
      </c>
      <c r="C13" s="62">
        <v>597380.34731999994</v>
      </c>
      <c r="D13" s="62">
        <v>547840.03624000004</v>
      </c>
      <c r="E13" s="62">
        <v>464520.55086999998</v>
      </c>
      <c r="F13" s="62">
        <v>738372.53633000003</v>
      </c>
      <c r="G13" s="62">
        <v>595415.50870000001</v>
      </c>
      <c r="H13" s="62">
        <v>619800.95212999999</v>
      </c>
      <c r="I13" s="40">
        <v>0</v>
      </c>
      <c r="J13" s="40">
        <v>0</v>
      </c>
      <c r="K13" s="40">
        <v>0</v>
      </c>
      <c r="L13" s="40">
        <v>0</v>
      </c>
      <c r="M13" s="40">
        <v>0</v>
      </c>
      <c r="N13" s="40">
        <v>0</v>
      </c>
      <c r="O13" s="62">
        <v>3563329.9315900002</v>
      </c>
      <c r="P13" s="41">
        <f t="shared" si="0"/>
        <v>2.9932752101216309</v>
      </c>
    </row>
    <row r="14" spans="1:16" x14ac:dyDescent="0.25">
      <c r="A14" s="38" t="s">
        <v>86</v>
      </c>
      <c r="B14" s="39" t="s">
        <v>169</v>
      </c>
      <c r="C14" s="62">
        <v>515317.61940999998</v>
      </c>
      <c r="D14" s="62">
        <v>523393.31529</v>
      </c>
      <c r="E14" s="62">
        <v>489260.48321999999</v>
      </c>
      <c r="F14" s="62">
        <v>589312.78795999999</v>
      </c>
      <c r="G14" s="62">
        <v>474419.38858999999</v>
      </c>
      <c r="H14" s="62">
        <v>582387.77396999998</v>
      </c>
      <c r="I14" s="40">
        <v>0</v>
      </c>
      <c r="J14" s="40">
        <v>0</v>
      </c>
      <c r="K14" s="40">
        <v>0</v>
      </c>
      <c r="L14" s="40">
        <v>0</v>
      </c>
      <c r="M14" s="40">
        <v>0</v>
      </c>
      <c r="N14" s="40">
        <v>0</v>
      </c>
      <c r="O14" s="62">
        <v>3174091.3684399999</v>
      </c>
      <c r="P14" s="41">
        <f t="shared" si="0"/>
        <v>2.6663062894019101</v>
      </c>
    </row>
    <row r="15" spans="1:16" x14ac:dyDescent="0.25">
      <c r="A15" s="38" t="s">
        <v>85</v>
      </c>
      <c r="B15" s="39" t="s">
        <v>204</v>
      </c>
      <c r="C15" s="62">
        <v>398227.72726000001</v>
      </c>
      <c r="D15" s="62">
        <v>454315.19138999999</v>
      </c>
      <c r="E15" s="62">
        <v>438198.78982000001</v>
      </c>
      <c r="F15" s="62">
        <v>469683.65211000002</v>
      </c>
      <c r="G15" s="62">
        <v>444204.42703999998</v>
      </c>
      <c r="H15" s="62">
        <v>539310.36156999995</v>
      </c>
      <c r="I15" s="40">
        <v>0</v>
      </c>
      <c r="J15" s="40">
        <v>0</v>
      </c>
      <c r="K15" s="40">
        <v>0</v>
      </c>
      <c r="L15" s="40">
        <v>0</v>
      </c>
      <c r="M15" s="40">
        <v>0</v>
      </c>
      <c r="N15" s="40">
        <v>0</v>
      </c>
      <c r="O15" s="62">
        <v>2743940.1491899998</v>
      </c>
      <c r="P15" s="41">
        <f t="shared" si="0"/>
        <v>2.3049698412189898</v>
      </c>
    </row>
    <row r="16" spans="1:16" x14ac:dyDescent="0.25">
      <c r="A16" s="38" t="s">
        <v>84</v>
      </c>
      <c r="B16" s="39" t="s">
        <v>205</v>
      </c>
      <c r="C16" s="62">
        <v>382576.17723999999</v>
      </c>
      <c r="D16" s="62">
        <v>361476.40834999998</v>
      </c>
      <c r="E16" s="62">
        <v>486859.21653999999</v>
      </c>
      <c r="F16" s="62">
        <v>487566.42421999999</v>
      </c>
      <c r="G16" s="62">
        <v>364541.32454</v>
      </c>
      <c r="H16" s="62">
        <v>471650.33994999999</v>
      </c>
      <c r="I16" s="40">
        <v>0</v>
      </c>
      <c r="J16" s="40">
        <v>0</v>
      </c>
      <c r="K16" s="40">
        <v>0</v>
      </c>
      <c r="L16" s="40">
        <v>0</v>
      </c>
      <c r="M16" s="40">
        <v>0</v>
      </c>
      <c r="N16" s="40">
        <v>0</v>
      </c>
      <c r="O16" s="62">
        <v>2554669.89084</v>
      </c>
      <c r="P16" s="41">
        <f t="shared" si="0"/>
        <v>2.1459786775577636</v>
      </c>
    </row>
    <row r="17" spans="1:16" x14ac:dyDescent="0.25">
      <c r="A17" s="38" t="s">
        <v>83</v>
      </c>
      <c r="B17" s="39" t="s">
        <v>206</v>
      </c>
      <c r="C17" s="62">
        <v>348108.68138999998</v>
      </c>
      <c r="D17" s="62">
        <v>361148.64885</v>
      </c>
      <c r="E17" s="62">
        <v>350808.76066000003</v>
      </c>
      <c r="F17" s="62">
        <v>464853.81602000003</v>
      </c>
      <c r="G17" s="62">
        <v>287948.61061999999</v>
      </c>
      <c r="H17" s="62">
        <v>379884.36346000002</v>
      </c>
      <c r="I17" s="40">
        <v>0</v>
      </c>
      <c r="J17" s="40">
        <v>0</v>
      </c>
      <c r="K17" s="40">
        <v>0</v>
      </c>
      <c r="L17" s="40">
        <v>0</v>
      </c>
      <c r="M17" s="40">
        <v>0</v>
      </c>
      <c r="N17" s="40">
        <v>0</v>
      </c>
      <c r="O17" s="62">
        <v>2192752.8810000001</v>
      </c>
      <c r="P17" s="41">
        <f t="shared" si="0"/>
        <v>1.8419604601955477</v>
      </c>
    </row>
    <row r="18" spans="1:16" x14ac:dyDescent="0.25">
      <c r="A18" s="38" t="s">
        <v>82</v>
      </c>
      <c r="B18" s="39" t="s">
        <v>207</v>
      </c>
      <c r="C18" s="62">
        <v>306665.82571</v>
      </c>
      <c r="D18" s="62">
        <v>315536.71938999998</v>
      </c>
      <c r="E18" s="62">
        <v>403161.31368999998</v>
      </c>
      <c r="F18" s="62">
        <v>353445.76007999998</v>
      </c>
      <c r="G18" s="62">
        <v>432246.30326999997</v>
      </c>
      <c r="H18" s="62">
        <v>343249.40938999999</v>
      </c>
      <c r="I18" s="40">
        <v>0</v>
      </c>
      <c r="J18" s="40">
        <v>0</v>
      </c>
      <c r="K18" s="40">
        <v>0</v>
      </c>
      <c r="L18" s="40">
        <v>0</v>
      </c>
      <c r="M18" s="40">
        <v>0</v>
      </c>
      <c r="N18" s="40">
        <v>0</v>
      </c>
      <c r="O18" s="62">
        <v>2154305.3315300001</v>
      </c>
      <c r="P18" s="41">
        <f t="shared" si="0"/>
        <v>1.809663676308594</v>
      </c>
    </row>
    <row r="19" spans="1:16" x14ac:dyDescent="0.25">
      <c r="A19" s="38" t="s">
        <v>81</v>
      </c>
      <c r="B19" s="39" t="s">
        <v>208</v>
      </c>
      <c r="C19" s="62">
        <v>245229.21776999999</v>
      </c>
      <c r="D19" s="62">
        <v>267129.81083999999</v>
      </c>
      <c r="E19" s="62">
        <v>271976.34529000003</v>
      </c>
      <c r="F19" s="62">
        <v>331414.99932</v>
      </c>
      <c r="G19" s="62">
        <v>654205.08640999999</v>
      </c>
      <c r="H19" s="62">
        <v>366787.34389999998</v>
      </c>
      <c r="I19" s="40">
        <v>0</v>
      </c>
      <c r="J19" s="40">
        <v>0</v>
      </c>
      <c r="K19" s="40">
        <v>0</v>
      </c>
      <c r="L19" s="40">
        <v>0</v>
      </c>
      <c r="M19" s="40">
        <v>0</v>
      </c>
      <c r="N19" s="40">
        <v>0</v>
      </c>
      <c r="O19" s="62">
        <v>2136742.8035300002</v>
      </c>
      <c r="P19" s="41">
        <f t="shared" si="0"/>
        <v>1.7949107680181149</v>
      </c>
    </row>
    <row r="20" spans="1:16" x14ac:dyDescent="0.25">
      <c r="A20" s="38" t="s">
        <v>80</v>
      </c>
      <c r="B20" s="39" t="s">
        <v>209</v>
      </c>
      <c r="C20" s="62">
        <v>304412.04657000001</v>
      </c>
      <c r="D20" s="62">
        <v>467280.96969</v>
      </c>
      <c r="E20" s="62">
        <v>189270.99515999999</v>
      </c>
      <c r="F20" s="62">
        <v>490810.87884999998</v>
      </c>
      <c r="G20" s="62">
        <v>276237.07045</v>
      </c>
      <c r="H20" s="62">
        <v>295581.67754</v>
      </c>
      <c r="I20" s="40">
        <v>0</v>
      </c>
      <c r="J20" s="40">
        <v>0</v>
      </c>
      <c r="K20" s="40">
        <v>0</v>
      </c>
      <c r="L20" s="40">
        <v>0</v>
      </c>
      <c r="M20" s="40">
        <v>0</v>
      </c>
      <c r="N20" s="40">
        <v>0</v>
      </c>
      <c r="O20" s="62">
        <v>2023593.6382599999</v>
      </c>
      <c r="P20" s="41">
        <f t="shared" si="0"/>
        <v>1.6998629902510078</v>
      </c>
    </row>
    <row r="21" spans="1:16" x14ac:dyDescent="0.25">
      <c r="A21" s="38" t="s">
        <v>79</v>
      </c>
      <c r="B21" s="39" t="s">
        <v>210</v>
      </c>
      <c r="C21" s="62">
        <v>301243.71467999998</v>
      </c>
      <c r="D21" s="62">
        <v>272907.69031999999</v>
      </c>
      <c r="E21" s="62">
        <v>297155.30377</v>
      </c>
      <c r="F21" s="62">
        <v>395002.40177</v>
      </c>
      <c r="G21" s="62">
        <v>332102.42147</v>
      </c>
      <c r="H21" s="62">
        <v>328073.18940999999</v>
      </c>
      <c r="I21" s="40">
        <v>0</v>
      </c>
      <c r="J21" s="40">
        <v>0</v>
      </c>
      <c r="K21" s="40">
        <v>0</v>
      </c>
      <c r="L21" s="40">
        <v>0</v>
      </c>
      <c r="M21" s="40">
        <v>0</v>
      </c>
      <c r="N21" s="40">
        <v>0</v>
      </c>
      <c r="O21" s="62">
        <v>1926484.7214200001</v>
      </c>
      <c r="P21" s="41">
        <f t="shared" si="0"/>
        <v>1.6182893725845593</v>
      </c>
    </row>
    <row r="22" spans="1:16" x14ac:dyDescent="0.25">
      <c r="A22" s="38" t="s">
        <v>78</v>
      </c>
      <c r="B22" s="39" t="s">
        <v>211</v>
      </c>
      <c r="C22" s="62">
        <v>316904.32685999997</v>
      </c>
      <c r="D22" s="62">
        <v>246240.14032000001</v>
      </c>
      <c r="E22" s="62">
        <v>351344.10502999998</v>
      </c>
      <c r="F22" s="62">
        <v>297218.92408000003</v>
      </c>
      <c r="G22" s="62">
        <v>240896.62145999999</v>
      </c>
      <c r="H22" s="62">
        <v>356469.44302000001</v>
      </c>
      <c r="I22" s="40">
        <v>0</v>
      </c>
      <c r="J22" s="40">
        <v>0</v>
      </c>
      <c r="K22" s="40">
        <v>0</v>
      </c>
      <c r="L22" s="40">
        <v>0</v>
      </c>
      <c r="M22" s="40">
        <v>0</v>
      </c>
      <c r="N22" s="40">
        <v>0</v>
      </c>
      <c r="O22" s="62">
        <v>1809073.5607700001</v>
      </c>
      <c r="P22" s="41">
        <f t="shared" si="0"/>
        <v>1.5196614253238816</v>
      </c>
    </row>
    <row r="23" spans="1:16" x14ac:dyDescent="0.25">
      <c r="A23" s="38" t="s">
        <v>77</v>
      </c>
      <c r="B23" s="39" t="s">
        <v>212</v>
      </c>
      <c r="C23" s="62">
        <v>257897.53985</v>
      </c>
      <c r="D23" s="62">
        <v>244161.14442999999</v>
      </c>
      <c r="E23" s="62">
        <v>337944.76403999998</v>
      </c>
      <c r="F23" s="62">
        <v>288361.84315999999</v>
      </c>
      <c r="G23" s="62">
        <v>288695.98492000002</v>
      </c>
      <c r="H23" s="62">
        <v>328280.23875999998</v>
      </c>
      <c r="I23" s="40">
        <v>0</v>
      </c>
      <c r="J23" s="40">
        <v>0</v>
      </c>
      <c r="K23" s="40">
        <v>0</v>
      </c>
      <c r="L23" s="40">
        <v>0</v>
      </c>
      <c r="M23" s="40">
        <v>0</v>
      </c>
      <c r="N23" s="40">
        <v>0</v>
      </c>
      <c r="O23" s="62">
        <v>1745341.51516</v>
      </c>
      <c r="P23" s="41">
        <f t="shared" si="0"/>
        <v>1.4661251107313029</v>
      </c>
    </row>
    <row r="24" spans="1:16" x14ac:dyDescent="0.25">
      <c r="A24" s="38" t="s">
        <v>76</v>
      </c>
      <c r="B24" s="39" t="s">
        <v>213</v>
      </c>
      <c r="C24" s="62">
        <v>209523.5986</v>
      </c>
      <c r="D24" s="62">
        <v>241170.10831000001</v>
      </c>
      <c r="E24" s="62">
        <v>137234.29344000001</v>
      </c>
      <c r="F24" s="62">
        <v>243520.57414000001</v>
      </c>
      <c r="G24" s="62">
        <v>269214.66752000002</v>
      </c>
      <c r="H24" s="62">
        <v>425203.28175999998</v>
      </c>
      <c r="I24" s="40">
        <v>0</v>
      </c>
      <c r="J24" s="40">
        <v>0</v>
      </c>
      <c r="K24" s="40">
        <v>0</v>
      </c>
      <c r="L24" s="40">
        <v>0</v>
      </c>
      <c r="M24" s="40">
        <v>0</v>
      </c>
      <c r="N24" s="40">
        <v>0</v>
      </c>
      <c r="O24" s="62">
        <v>1525866.5237700001</v>
      </c>
      <c r="P24" s="41">
        <f t="shared" si="0"/>
        <v>1.2817613095729277</v>
      </c>
    </row>
    <row r="25" spans="1:16" ht="13" x14ac:dyDescent="0.3">
      <c r="A25" s="30"/>
      <c r="B25" s="137" t="s">
        <v>75</v>
      </c>
      <c r="C25" s="137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63">
        <f>SUM(O5:O24)</f>
        <v>76946096.835529998</v>
      </c>
      <c r="P25" s="43">
        <f>SUM(P5:P24)</f>
        <v>64.63640712344548</v>
      </c>
    </row>
    <row r="26" spans="1:16" ht="13.5" customHeight="1" x14ac:dyDescent="0.3">
      <c r="A26" s="30"/>
      <c r="B26" s="138" t="s">
        <v>74</v>
      </c>
      <c r="C26" s="138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63">
        <v>119044514.16765</v>
      </c>
      <c r="P26" s="40">
        <f>O26/O$26*100</f>
        <v>100</v>
      </c>
    </row>
    <row r="27" spans="1:16" x14ac:dyDescent="0.25">
      <c r="B27" s="31"/>
    </row>
    <row r="28" spans="1:16" ht="13" x14ac:dyDescent="0.3">
      <c r="B28" s="23"/>
    </row>
  </sheetData>
  <mergeCells count="2">
    <mergeCell ref="B25:C25"/>
    <mergeCell ref="B26:C26"/>
  </mergeCells>
  <pageMargins left="0.31" right="0.36" top="0.98425196850393704" bottom="0.98425196850393704" header="0.51181102362204722" footer="0.51181102362204722"/>
  <pageSetup paperSize="9" scale="75" orientation="landscape" r:id="rId1"/>
  <headerFooter alignWithMargins="0"/>
  <ignoredErrors>
    <ignoredError sqref="P25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2"/>
  <sheetViews>
    <sheetView showGridLines="0" zoomScaleNormal="100" workbookViewId="0"/>
  </sheetViews>
  <sheetFormatPr defaultColWidth="9.1796875" defaultRowHeight="12.5" x14ac:dyDescent="0.25"/>
  <sheetData>
    <row r="22" spans="1:1" x14ac:dyDescent="0.25">
      <c r="A22" t="s">
        <v>104</v>
      </c>
    </row>
  </sheetData>
  <pageMargins left="0.75" right="0.75" top="1" bottom="1" header="0.5" footer="0.5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127"/>
  <sheetViews>
    <sheetView showGridLines="0" workbookViewId="0"/>
  </sheetViews>
  <sheetFormatPr defaultColWidth="9.1796875" defaultRowHeight="12.5" x14ac:dyDescent="0.25"/>
  <cols>
    <col min="5" max="5" width="10.54296875" customWidth="1"/>
  </cols>
  <sheetData>
    <row r="1" spans="2:2" ht="14" x14ac:dyDescent="0.3">
      <c r="B1" s="25" t="s">
        <v>2</v>
      </c>
    </row>
    <row r="2" spans="2:2" ht="14" x14ac:dyDescent="0.3">
      <c r="B2" s="25" t="s">
        <v>50</v>
      </c>
    </row>
    <row r="13" spans="2:2" ht="12.75" customHeight="1" x14ac:dyDescent="0.25"/>
    <row r="30" ht="12.75" customHeight="1" x14ac:dyDescent="0.25"/>
    <row r="46" ht="12.75" customHeight="1" x14ac:dyDescent="0.25"/>
    <row r="60" ht="12.75" customHeight="1" x14ac:dyDescent="0.25"/>
    <row r="80" ht="12.75" customHeight="1" x14ac:dyDescent="0.25"/>
    <row r="84" ht="3.75" customHeight="1" x14ac:dyDescent="0.25"/>
    <row r="95" ht="12.75" customHeight="1" x14ac:dyDescent="0.25"/>
    <row r="105" spans="1:1" ht="3.75" customHeight="1" x14ac:dyDescent="0.25"/>
    <row r="112" spans="1:1" x14ac:dyDescent="0.25">
      <c r="A112" s="24"/>
    </row>
    <row r="113" ht="12.75" customHeight="1" x14ac:dyDescent="0.25"/>
    <row r="127" ht="12.75" customHeight="1" x14ac:dyDescent="0.25"/>
  </sheetData>
  <pageMargins left="0.19685039370078741" right="0.19685039370078741" top="0.19685039370078741" bottom="0.19685039370078741" header="0.51181102362204722" footer="0.51181102362204722"/>
  <pageSetup paperSize="9" orientation="portrait" horizontalDpi="429496729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SEKTOR_USD</vt:lpstr>
      <vt:lpstr>SECILMIS_ISTATISTIK</vt:lpstr>
      <vt:lpstr>SEKTOR_TL</vt:lpstr>
      <vt:lpstr>USDvsTL</vt:lpstr>
      <vt:lpstr>GEN_SEK</vt:lpstr>
      <vt:lpstr>Toplam İhracat  bar gra</vt:lpstr>
      <vt:lpstr>ULKE</vt:lpstr>
      <vt:lpstr>KARŞL.</vt:lpstr>
      <vt:lpstr>SEKT1</vt:lpstr>
      <vt:lpstr>SEKT2 </vt:lpstr>
      <vt:lpstr>SEKT3 </vt:lpstr>
      <vt:lpstr>SEKT4 </vt:lpstr>
      <vt:lpstr>SEKT5 </vt:lpstr>
      <vt:lpstr>2002_2020_AYLIK_IHR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Kübra  Ulutaş</dc:creator>
  <cp:lastModifiedBy>Cagri Koksal</cp:lastModifiedBy>
  <cp:lastPrinted>2016-02-26T09:44:09Z</cp:lastPrinted>
  <dcterms:created xsi:type="dcterms:W3CDTF">2013-08-01T04:41:02Z</dcterms:created>
  <dcterms:modified xsi:type="dcterms:W3CDTF">2026-07-02T08:23:47Z</dcterms:modified>
</cp:coreProperties>
</file>